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rpmanagement-my.sharepoint.com/personal/svc-a-floqast_royaltypharma_com/Documents/FloQast/FQ - Royalty Pharma PLC Consolidated/2025/06 - June/11 Reporting/Website Excel Supplemental/"/>
    </mc:Choice>
  </mc:AlternateContent>
  <xr:revisionPtr revIDLastSave="417" documentId="14_{F335D4D5-A172-4044-9071-49C4679BED87}" xr6:coauthVersionLast="47" xr6:coauthVersionMax="47" xr10:uidLastSave="{1019E5E0-AA88-42BF-B1D8-19F6021F1496}"/>
  <bookViews>
    <workbookView xWindow="25600" yWindow="0" windowWidth="25600" windowHeight="21000" tabRatio="897" xr2:uid="{8CEF5F93-9698-4E6B-84F4-9B33B5934606}"/>
  </bookViews>
  <sheets>
    <sheet name="1. Portfolio Receipts" sheetId="16" r:id="rId1"/>
    <sheet name="2. Non-GAAP Measures" sheetId="12" r:id="rId2"/>
    <sheet name="3a. Capital Deployment" sheetId="22" r:id="rId3"/>
    <sheet name="3b. Announced Transactions" sheetId="40" r:id="rId4"/>
    <sheet name="4a. Portfolio Royalty Terms" sheetId="11" r:id="rId5"/>
    <sheet name="4b. Portfolio Receipts w. RP %" sheetId="23" r:id="rId6"/>
    <sheet name="5. VA Consensus Estimates" sheetId="25" r:id="rId7"/>
    <sheet name="6. Funding Arrangements" sheetId="39" r:id="rId8"/>
    <sheet name="7. Portfolio Receipts Drivers" sheetId="24" r:id="rId9"/>
  </sheets>
  <definedNames>
    <definedName name="_bdm.1a6d0460f56e4ec4aab8bfdeef85ccf8.edm" hidden="1">#REF!</definedName>
    <definedName name="_bdm.7b14174b805146ee8ceef9adb8a314fb.edm" localSheetId="3" hidden="1">'3b. Announced Transactions'!$B$2:$T$57</definedName>
    <definedName name="_bdm.b47b604b6c814112837f01f7a90153ed.edm" hidden="1">#REF!</definedName>
    <definedName name="_bdm.bda847d9f5bc4820a08cfe11f6d71d2c.edm" localSheetId="3" hidden="1">'3b. Announced Transactions'!$D$2:$T$55</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Receipts'!$C$5:$AB$27</definedName>
    <definedName name="_xlnm._FilterDatabase" localSheetId="1" hidden="1">'2. Non-GAAP Measures'!#REF!</definedName>
    <definedName name="_xlnm._FilterDatabase" localSheetId="2" hidden="1">'3a. Capital Deployment'!#REF!</definedName>
    <definedName name="_xlnm._FilterDatabase" localSheetId="5" hidden="1">'4b. Portfolio Receipts w. RP %'!$C$12:$AN$172</definedName>
    <definedName name="_xlnm._FilterDatabase" localSheetId="8" hidden="1">'7. Portfolio Receipts Drivers'!$C$6:$F$22</definedName>
    <definedName name="_Order1" hidden="1">0</definedName>
    <definedName name="ApparityWorkArea_Col_0" localSheetId="3" hidden="1">#REF!</definedName>
    <definedName name="ApparityWorkArea_Col_0" hidden="1">#REF!</definedName>
    <definedName name="ApparityWorkArea_Col_1" localSheetId="3" hidden="1">#REF!</definedName>
    <definedName name="ApparityWorkArea_Col_1" hidden="1">#REF!</definedName>
    <definedName name="ApparityWorkArea_Col_10" localSheetId="3" hidden="1">#REF!</definedName>
    <definedName name="ApparityWorkArea_Col_10" hidden="1">#REF!</definedName>
    <definedName name="ApparityWorkArea_Col_11" localSheetId="3" hidden="1">#REF!</definedName>
    <definedName name="ApparityWorkArea_Col_11" hidden="1">#REF!</definedName>
    <definedName name="ApparityWorkArea_Col_12" localSheetId="3" hidden="1">#REF!</definedName>
    <definedName name="ApparityWorkArea_Col_12" hidden="1">#REF!</definedName>
    <definedName name="ApparityWorkArea_Col_13" localSheetId="3" hidden="1">#REF!</definedName>
    <definedName name="ApparityWorkArea_Col_13" hidden="1">#REF!</definedName>
    <definedName name="ApparityWorkArea_Col_14" localSheetId="3" hidden="1">#REF!</definedName>
    <definedName name="ApparityWorkArea_Col_14" hidden="1">#REF!</definedName>
    <definedName name="ApparityWorkArea_Col_15" localSheetId="3" hidden="1">#REF!</definedName>
    <definedName name="ApparityWorkArea_Col_15" hidden="1">#REF!</definedName>
    <definedName name="ApparityWorkArea_Col_16" localSheetId="3" hidden="1">#REF!</definedName>
    <definedName name="ApparityWorkArea_Col_16" hidden="1">#REF!</definedName>
    <definedName name="ApparityWorkArea_Col_17" localSheetId="3" hidden="1">#REF!</definedName>
    <definedName name="ApparityWorkArea_Col_17" hidden="1">#REF!</definedName>
    <definedName name="ApparityWorkArea_Col_18" localSheetId="3" hidden="1">#REF!</definedName>
    <definedName name="ApparityWorkArea_Col_18" hidden="1">#REF!</definedName>
    <definedName name="ApparityWorkArea_Col_19" localSheetId="3" hidden="1">#REF!</definedName>
    <definedName name="ApparityWorkArea_Col_19" hidden="1">#REF!</definedName>
    <definedName name="ApparityWorkArea_Col_2" localSheetId="3" hidden="1">#REF!</definedName>
    <definedName name="ApparityWorkArea_Col_2" hidden="1">#REF!</definedName>
    <definedName name="ApparityWorkArea_Col_20" localSheetId="3" hidden="1">#REF!</definedName>
    <definedName name="ApparityWorkArea_Col_20" hidden="1">#REF!</definedName>
    <definedName name="ApparityWorkArea_Col_21" localSheetId="3" hidden="1">#REF!</definedName>
    <definedName name="ApparityWorkArea_Col_21" hidden="1">#REF!</definedName>
    <definedName name="ApparityWorkArea_Col_22" localSheetId="3" hidden="1">#REF!</definedName>
    <definedName name="ApparityWorkArea_Col_22" hidden="1">#REF!</definedName>
    <definedName name="ApparityWorkArea_Col_23" localSheetId="3" hidden="1">#REF!</definedName>
    <definedName name="ApparityWorkArea_Col_23" hidden="1">#REF!</definedName>
    <definedName name="ApparityWorkArea_Col_24" localSheetId="3" hidden="1">#REF!</definedName>
    <definedName name="ApparityWorkArea_Col_24" hidden="1">#REF!</definedName>
    <definedName name="ApparityWorkArea_Col_25" localSheetId="3" hidden="1">#REF!</definedName>
    <definedName name="ApparityWorkArea_Col_25" hidden="1">#REF!</definedName>
    <definedName name="ApparityWorkArea_Col_26" localSheetId="3" hidden="1">#REF!</definedName>
    <definedName name="ApparityWorkArea_Col_26" hidden="1">#REF!</definedName>
    <definedName name="ApparityWorkArea_Col_27" localSheetId="3" hidden="1">#REF!</definedName>
    <definedName name="ApparityWorkArea_Col_27" hidden="1">#REF!</definedName>
    <definedName name="ApparityWorkArea_Col_28" localSheetId="3" hidden="1">#REF!</definedName>
    <definedName name="ApparityWorkArea_Col_28" hidden="1">#REF!</definedName>
    <definedName name="ApparityWorkArea_Col_29" localSheetId="3" hidden="1">#REF!</definedName>
    <definedName name="ApparityWorkArea_Col_29" hidden="1">#REF!</definedName>
    <definedName name="ApparityWorkArea_Col_3" localSheetId="3" hidden="1">#REF!</definedName>
    <definedName name="ApparityWorkArea_Col_3" hidden="1">#REF!</definedName>
    <definedName name="ApparityWorkArea_Col_30" localSheetId="3" hidden="1">#REF!</definedName>
    <definedName name="ApparityWorkArea_Col_30" hidden="1">#REF!</definedName>
    <definedName name="ApparityWorkArea_Col_31" localSheetId="3" hidden="1">#REF!</definedName>
    <definedName name="ApparityWorkArea_Col_31" hidden="1">#REF!</definedName>
    <definedName name="ApparityWorkArea_Col_32" localSheetId="3" hidden="1">#REF!</definedName>
    <definedName name="ApparityWorkArea_Col_32" hidden="1">#REF!</definedName>
    <definedName name="ApparityWorkArea_Col_33" localSheetId="3" hidden="1">#REF!</definedName>
    <definedName name="ApparityWorkArea_Col_33" hidden="1">#REF!</definedName>
    <definedName name="ApparityWorkArea_Col_34" localSheetId="3" hidden="1">#REF!</definedName>
    <definedName name="ApparityWorkArea_Col_34" hidden="1">#REF!</definedName>
    <definedName name="ApparityWorkArea_Col_35" localSheetId="3" hidden="1">#REF!</definedName>
    <definedName name="ApparityWorkArea_Col_35" hidden="1">#REF!</definedName>
    <definedName name="ApparityWorkArea_Col_36" localSheetId="3" hidden="1">#REF!</definedName>
    <definedName name="ApparityWorkArea_Col_36" hidden="1">#REF!</definedName>
    <definedName name="ApparityWorkArea_Col_37" localSheetId="3" hidden="1">#REF!</definedName>
    <definedName name="ApparityWorkArea_Col_37" hidden="1">#REF!</definedName>
    <definedName name="ApparityWorkArea_Col_38" localSheetId="3" hidden="1">#REF!</definedName>
    <definedName name="ApparityWorkArea_Col_38" hidden="1">#REF!</definedName>
    <definedName name="ApparityWorkArea_Col_39" localSheetId="3" hidden="1">#REF!</definedName>
    <definedName name="ApparityWorkArea_Col_39" hidden="1">#REF!</definedName>
    <definedName name="ApparityWorkArea_Col_4" localSheetId="3" hidden="1">#REF!</definedName>
    <definedName name="ApparityWorkArea_Col_4" hidden="1">#REF!</definedName>
    <definedName name="ApparityWorkArea_Col_40" localSheetId="3" hidden="1">#REF!</definedName>
    <definedName name="ApparityWorkArea_Col_40" hidden="1">#REF!</definedName>
    <definedName name="ApparityWorkArea_Col_41" localSheetId="3" hidden="1">#REF!</definedName>
    <definedName name="ApparityWorkArea_Col_41" hidden="1">#REF!</definedName>
    <definedName name="ApparityWorkArea_Col_42" localSheetId="3" hidden="1">#REF!</definedName>
    <definedName name="ApparityWorkArea_Col_42" hidden="1">#REF!</definedName>
    <definedName name="ApparityWorkArea_Col_43" localSheetId="3" hidden="1">#REF!</definedName>
    <definedName name="ApparityWorkArea_Col_43" hidden="1">#REF!</definedName>
    <definedName name="ApparityWorkArea_Col_44" localSheetId="3" hidden="1">#REF!</definedName>
    <definedName name="ApparityWorkArea_Col_44" hidden="1">#REF!</definedName>
    <definedName name="ApparityWorkArea_Col_45" localSheetId="3" hidden="1">#REF!</definedName>
    <definedName name="ApparityWorkArea_Col_45" hidden="1">#REF!</definedName>
    <definedName name="ApparityWorkArea_Col_46" localSheetId="3" hidden="1">#REF!</definedName>
    <definedName name="ApparityWorkArea_Col_46" hidden="1">#REF!</definedName>
    <definedName name="ApparityWorkArea_Col_47" hidden="1">#REF!</definedName>
    <definedName name="ApparityWorkArea_Col_48" hidden="1">#REF!</definedName>
    <definedName name="ApparityWorkArea_Col_49" hidden="1">#REF!</definedName>
    <definedName name="ApparityWorkArea_Col_5" localSheetId="3" hidden="1">#REF!</definedName>
    <definedName name="ApparityWorkArea_Col_5" hidden="1">#REF!</definedName>
    <definedName name="ApparityWorkArea_Col_50" hidden="1">#REF!</definedName>
    <definedName name="ApparityWorkArea_Col_51" hidden="1">#REF!</definedName>
    <definedName name="ApparityWorkArea_Col_52" hidden="1">#REF!</definedName>
    <definedName name="ApparityWorkArea_Col_53" hidden="1">#REF!</definedName>
    <definedName name="ApparityWorkArea_Col_54" hidden="1">#REF!</definedName>
    <definedName name="ApparityWorkArea_Col_55" hidden="1">#REF!</definedName>
    <definedName name="ApparityWorkArea_Col_6" localSheetId="3" hidden="1">#REF!</definedName>
    <definedName name="ApparityWorkArea_Col_6" hidden="1">#REF!</definedName>
    <definedName name="ApparityWorkArea_Col_7" localSheetId="3" hidden="1">#REF!</definedName>
    <definedName name="ApparityWorkArea_Col_7" hidden="1">#REF!</definedName>
    <definedName name="ApparityWorkArea_Col_8" localSheetId="3" hidden="1">#REF!</definedName>
    <definedName name="ApparityWorkArea_Col_8" hidden="1">#REF!</definedName>
    <definedName name="ApparityWorkArea_Col_9" localSheetId="3" hidden="1">#REF!</definedName>
    <definedName name="ApparityWorkArea_Col_9" hidden="1">#REF!</definedName>
    <definedName name="ApparityWorkArea_Row_0" localSheetId="3" hidden="1">#REF!</definedName>
    <definedName name="ApparityWorkArea_Row_0" hidden="1">#REF!</definedName>
    <definedName name="ApparityWorkArea_Row_1" localSheetId="3" hidden="1">#REF!</definedName>
    <definedName name="ApparityWorkArea_Row_1" hidden="1">#REF!</definedName>
    <definedName name="ApparityWorkArea_Row_10" localSheetId="3" hidden="1">#REF!</definedName>
    <definedName name="ApparityWorkArea_Row_10" hidden="1">#REF!</definedName>
    <definedName name="ApparityWorkArea_Row_11" localSheetId="3" hidden="1">#REF!</definedName>
    <definedName name="ApparityWorkArea_Row_11" hidden="1">#REF!</definedName>
    <definedName name="ApparityWorkArea_Row_12" localSheetId="3" hidden="1">#REF!</definedName>
    <definedName name="ApparityWorkArea_Row_12" hidden="1">#REF!</definedName>
    <definedName name="ApparityWorkArea_Row_13" localSheetId="3" hidden="1">#REF!</definedName>
    <definedName name="ApparityWorkArea_Row_13" hidden="1">#REF!</definedName>
    <definedName name="ApparityWorkArea_Row_14" localSheetId="3" hidden="1">#REF!</definedName>
    <definedName name="ApparityWorkArea_Row_14" hidden="1">#REF!</definedName>
    <definedName name="ApparityWorkArea_Row_15" localSheetId="3" hidden="1">#REF!</definedName>
    <definedName name="ApparityWorkArea_Row_15" hidden="1">#REF!</definedName>
    <definedName name="ApparityWorkArea_Row_16" localSheetId="3" hidden="1">#REF!</definedName>
    <definedName name="ApparityWorkArea_Row_16" hidden="1">#REF!</definedName>
    <definedName name="ApparityWorkArea_Row_17" localSheetId="3" hidden="1">#REF!</definedName>
    <definedName name="ApparityWorkArea_Row_17" hidden="1">#REF!</definedName>
    <definedName name="ApparityWorkArea_Row_18" localSheetId="3" hidden="1">#REF!</definedName>
    <definedName name="ApparityWorkArea_Row_18" hidden="1">#REF!</definedName>
    <definedName name="ApparityWorkArea_Row_19" localSheetId="3" hidden="1">#REF!</definedName>
    <definedName name="ApparityWorkArea_Row_19" hidden="1">#REF!</definedName>
    <definedName name="ApparityWorkArea_Row_2" localSheetId="3" hidden="1">#REF!</definedName>
    <definedName name="ApparityWorkArea_Row_2" hidden="1">#REF!</definedName>
    <definedName name="ApparityWorkArea_Row_20" localSheetId="3" hidden="1">#REF!</definedName>
    <definedName name="ApparityWorkArea_Row_20" hidden="1">#REF!</definedName>
    <definedName name="ApparityWorkArea_Row_21" localSheetId="3" hidden="1">#REF!</definedName>
    <definedName name="ApparityWorkArea_Row_21" hidden="1">#REF!</definedName>
    <definedName name="ApparityWorkArea_Row_22" localSheetId="3" hidden="1">#REF!</definedName>
    <definedName name="ApparityWorkArea_Row_22" hidden="1">#REF!</definedName>
    <definedName name="ApparityWorkArea_Row_23" localSheetId="3" hidden="1">#REF!</definedName>
    <definedName name="ApparityWorkArea_Row_23" hidden="1">#REF!</definedName>
    <definedName name="ApparityWorkArea_Row_24" localSheetId="3" hidden="1">#REF!</definedName>
    <definedName name="ApparityWorkArea_Row_24" hidden="1">#REF!</definedName>
    <definedName name="ApparityWorkArea_Row_25" localSheetId="3" hidden="1">#REF!</definedName>
    <definedName name="ApparityWorkArea_Row_25" hidden="1">#REF!</definedName>
    <definedName name="ApparityWorkArea_Row_26" localSheetId="3" hidden="1">#REF!</definedName>
    <definedName name="ApparityWorkArea_Row_26" hidden="1">#REF!</definedName>
    <definedName name="ApparityWorkArea_Row_27" localSheetId="3" hidden="1">#REF!</definedName>
    <definedName name="ApparityWorkArea_Row_27" hidden="1">#REF!</definedName>
    <definedName name="ApparityWorkArea_Row_28" localSheetId="3" hidden="1">#REF!</definedName>
    <definedName name="ApparityWorkArea_Row_28" hidden="1">#REF!</definedName>
    <definedName name="ApparityWorkArea_Row_29" localSheetId="3" hidden="1">#REF!</definedName>
    <definedName name="ApparityWorkArea_Row_29" hidden="1">#REF!</definedName>
    <definedName name="ApparityWorkArea_Row_3" localSheetId="3" hidden="1">#REF!</definedName>
    <definedName name="ApparityWorkArea_Row_3" hidden="1">#REF!</definedName>
    <definedName name="ApparityWorkArea_Row_30" localSheetId="3" hidden="1">#REF!</definedName>
    <definedName name="ApparityWorkArea_Row_30" hidden="1">#REF!</definedName>
    <definedName name="ApparityWorkArea_Row_31" localSheetId="3" hidden="1">#REF!</definedName>
    <definedName name="ApparityWorkArea_Row_31" hidden="1">#REF!</definedName>
    <definedName name="ApparityWorkArea_Row_32" localSheetId="3" hidden="1">#REF!</definedName>
    <definedName name="ApparityWorkArea_Row_32" hidden="1">#REF!</definedName>
    <definedName name="ApparityWorkArea_Row_33" localSheetId="3" hidden="1">#REF!</definedName>
    <definedName name="ApparityWorkArea_Row_33" hidden="1">#REF!</definedName>
    <definedName name="ApparityWorkArea_Row_34" localSheetId="3" hidden="1">#REF!</definedName>
    <definedName name="ApparityWorkArea_Row_34" hidden="1">#REF!</definedName>
    <definedName name="ApparityWorkArea_Row_35" localSheetId="3" hidden="1">#REF!</definedName>
    <definedName name="ApparityWorkArea_Row_35" hidden="1">#REF!</definedName>
    <definedName name="ApparityWorkArea_Row_36" localSheetId="3" hidden="1">#REF!</definedName>
    <definedName name="ApparityWorkArea_Row_36" hidden="1">#REF!</definedName>
    <definedName name="ApparityWorkArea_Row_37" localSheetId="3" hidden="1">#REF!</definedName>
    <definedName name="ApparityWorkArea_Row_37" hidden="1">#REF!</definedName>
    <definedName name="ApparityWorkArea_Row_38" localSheetId="3" hidden="1">#REF!</definedName>
    <definedName name="ApparityWorkArea_Row_38" hidden="1">#REF!</definedName>
    <definedName name="ApparityWorkArea_Row_39" localSheetId="3" hidden="1">#REF!</definedName>
    <definedName name="ApparityWorkArea_Row_39" hidden="1">#REF!</definedName>
    <definedName name="ApparityWorkArea_Row_4" localSheetId="3" hidden="1">#REF!</definedName>
    <definedName name="ApparityWorkArea_Row_4" hidden="1">#REF!</definedName>
    <definedName name="ApparityWorkArea_Row_40" localSheetId="3" hidden="1">#REF!</definedName>
    <definedName name="ApparityWorkArea_Row_40" hidden="1">#REF!</definedName>
    <definedName name="ApparityWorkArea_Row_41" localSheetId="3" hidden="1">#REF!</definedName>
    <definedName name="ApparityWorkArea_Row_41" hidden="1">#REF!</definedName>
    <definedName name="ApparityWorkArea_Row_42" localSheetId="3" hidden="1">#REF!</definedName>
    <definedName name="ApparityWorkArea_Row_42" hidden="1">#REF!</definedName>
    <definedName name="ApparityWorkArea_Row_43" localSheetId="3" hidden="1">#REF!</definedName>
    <definedName name="ApparityWorkArea_Row_43" hidden="1">#REF!</definedName>
    <definedName name="ApparityWorkArea_Row_44" localSheetId="3" hidden="1">#REF!</definedName>
    <definedName name="ApparityWorkArea_Row_44" hidden="1">#REF!</definedName>
    <definedName name="ApparityWorkArea_Row_45" localSheetId="3" hidden="1">#REF!</definedName>
    <definedName name="ApparityWorkArea_Row_45" hidden="1">#REF!</definedName>
    <definedName name="ApparityWorkArea_Row_46" localSheetId="3" hidden="1">#REF!</definedName>
    <definedName name="ApparityWorkArea_Row_46" hidden="1">#REF!</definedName>
    <definedName name="ApparityWorkArea_Row_47" hidden="1">#REF!</definedName>
    <definedName name="ApparityWorkArea_Row_48" hidden="1">#REF!</definedName>
    <definedName name="ApparityWorkArea_Row_49" hidden="1">#REF!</definedName>
    <definedName name="ApparityWorkArea_Row_5" localSheetId="3" hidden="1">#REF!</definedName>
    <definedName name="ApparityWorkArea_Row_5" hidden="1">#REF!</definedName>
    <definedName name="ApparityWorkArea_Row_50" hidden="1">#REF!</definedName>
    <definedName name="ApparityWorkArea_Row_51" hidden="1">#REF!</definedName>
    <definedName name="ApparityWorkArea_Row_52" hidden="1">#REF!</definedName>
    <definedName name="ApparityWorkArea_Row_53" hidden="1">#REF!</definedName>
    <definedName name="ApparityWorkArea_Row_54" hidden="1">#REF!</definedName>
    <definedName name="ApparityWorkArea_Row_55" hidden="1">#REF!</definedName>
    <definedName name="ApparityWorkArea_Row_6" localSheetId="3" hidden="1">#REF!</definedName>
    <definedName name="ApparityWorkArea_Row_6" hidden="1">#REF!</definedName>
    <definedName name="ApparityWorkArea_Row_7" localSheetId="3" hidden="1">#REF!</definedName>
    <definedName name="ApparityWorkArea_Row_7" hidden="1">#REF!</definedName>
    <definedName name="ApparityWorkArea_Row_8" localSheetId="3" hidden="1">#REF!</definedName>
    <definedName name="ApparityWorkArea_Row_8" hidden="1">#REF!</definedName>
    <definedName name="ApparityWorkArea_Row_9" localSheetId="3" hidden="1">#REF!</definedName>
    <definedName name="ApparityWorkArea_Row_9" hidden="1">#REF!</definedName>
    <definedName name="CIQWBGuid" localSheetId="3" hidden="1">"cc5e9510-4064-472e-b88a-80ff67083fdb"</definedName>
    <definedName name="CIQWBGuid" hidden="1">"4b2245ae-90f3-4820-bff0-88525cc321c8"</definedName>
    <definedName name="CIQWBInfo" localSheetId="3" hidden="1">"{ ""CIQVersion"":""9.47.1108.4092"" }"</definedName>
    <definedName name="CIQWBInfo" hidden="1">"{ ""CIQVersion"":""9.51.3510.3078"" }"</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localSheetId="3" hidden="1">44497.6718287037</definedName>
    <definedName name="IQ_NAMES_REVISION_DATE_" hidden="1">45169.711712963</definedName>
    <definedName name="IQ_OPENED55" hidden="1">1</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230a525743e4ce3917499c454230216" localSheetId="3" hidden="1">'3b. Announced Transactions'!$1:$1048576</definedName>
    <definedName name="MLNK17e5baad42694ea4932cc82a2a338dfa" hidden="1">#REF!</definedName>
    <definedName name="MLNK1b17ea599a254d90bce95765f66e290b" hidden="1">#REF!</definedName>
    <definedName name="MLNK1d68a8e4c2fb4b62919dcb28b12683b1" hidden="1">#REF!</definedName>
    <definedName name="MLNK1d9cbfb2e5d84c4397ccfcd474fd102c" localSheetId="3" hidden="1">'3b. Announced Transactions'!$D$2:$T$49</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Receipts'!$B$1:$AL$40</definedName>
    <definedName name="_xlnm.Print_Area" localSheetId="1">'2. Non-GAAP Measures'!$B$1:$AL$45</definedName>
    <definedName name="_xlnm.Print_Area" localSheetId="2">'3a. Capital Deployment'!$B$1:$AL$20</definedName>
    <definedName name="_xlnm.Print_Area" localSheetId="3">'3b. Announced Transactions'!$A$1:$U$56</definedName>
    <definedName name="_xlnm.Print_Area" localSheetId="4">'4a. Portfolio Royalty Terms'!$B$1:$I$81</definedName>
    <definedName name="_xlnm.Print_Area" localSheetId="5">'4b. Portfolio Receipts w. RP %'!$B$1:$AN$171</definedName>
    <definedName name="_xlnm.Print_Area" localSheetId="6">'5. VA Consensus Estimates'!$B$1:$R$47</definedName>
    <definedName name="_xlnm.Print_Area" localSheetId="7">'6. Funding Arrangements'!$A$1:$L$18</definedName>
    <definedName name="_xlnm.Print_Area" localSheetId="8">'7. Portfolio Receipts Drivers'!$B$1:$F$22</definedName>
    <definedName name="_xlnm.Print_Titles" localSheetId="0">'1. Portfolio Receipts'!$C:$C</definedName>
    <definedName name="_xlnm.Print_Titles" localSheetId="1">'2. Non-GAAP Measures'!$C:$C</definedName>
    <definedName name="_xlnm.Print_Titles" localSheetId="2">'3a. Capital Deployment'!$C:$C,'3a. Capital Deployment'!$1:$3</definedName>
    <definedName name="_xlnm.Print_Titles" localSheetId="5">'4b. Portfolio Receipts w. RP %'!$D:$D,'4b. Portfolio Receipts w. RP %'!$1:$12</definedName>
    <definedName name="wrn.Consens._.Q." localSheetId="3" hidden="1">{#N/A,#N/A,FALSE,"Consensus Q";"v_QEST",#N/A,FALSE,"Consensus Q";"v_QEST94",#N/A,FALSE,"Consensus Q"}</definedName>
    <definedName name="wrn.Consens._.Q." hidden="1">{#N/A,#N/A,FALSE,"Consensus Q";"v_QEST",#N/A,FALSE,"Consensus Q";"v_QEST94",#N/A,FALSE,"Consensus Q"}</definedName>
  </definedNames>
  <calcPr calcId="191028"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32" i="23" l="1"/>
  <c r="AJ126" i="23"/>
  <c r="AJ120" i="23"/>
  <c r="AJ114" i="23"/>
  <c r="AJ108" i="23"/>
  <c r="AJ102" i="23"/>
  <c r="AJ96" i="23"/>
  <c r="AJ80" i="23"/>
  <c r="AJ74" i="23"/>
  <c r="AJ68" i="23"/>
  <c r="AJ62" i="23"/>
  <c r="AJ56" i="23"/>
  <c r="AJ50" i="23"/>
  <c r="AJ44" i="23"/>
  <c r="AJ38" i="23"/>
  <c r="AJ32" i="23"/>
  <c r="AJ26" i="23"/>
  <c r="AJ20" i="23"/>
  <c r="AJ14" i="23"/>
  <c r="R54" i="40" l="1"/>
  <c r="Q54" i="40"/>
  <c r="P54" i="40"/>
  <c r="O54" i="40"/>
  <c r="M54" i="40"/>
  <c r="L54" i="40"/>
  <c r="K54" i="40"/>
  <c r="J54" i="40"/>
  <c r="H54" i="40"/>
  <c r="G54" i="40"/>
  <c r="F54" i="40"/>
  <c r="I4" i="40" l="1"/>
  <c r="N4" i="40"/>
  <c r="O4" i="40"/>
  <c r="P4" i="40"/>
  <c r="Q4" i="40"/>
  <c r="R4" i="40"/>
  <c r="R11" i="40" s="1"/>
  <c r="I5" i="40"/>
  <c r="N5" i="40"/>
  <c r="O5" i="40"/>
  <c r="P5" i="40"/>
  <c r="Q5" i="40"/>
  <c r="R5" i="40"/>
  <c r="S5" i="40"/>
  <c r="I6" i="40"/>
  <c r="S6" i="40" s="1"/>
  <c r="N6" i="40"/>
  <c r="O6" i="40"/>
  <c r="P6" i="40"/>
  <c r="Q6" i="40"/>
  <c r="R6" i="40"/>
  <c r="I7" i="40"/>
  <c r="N7" i="40"/>
  <c r="S7" i="40" s="1"/>
  <c r="O7" i="40"/>
  <c r="P7" i="40"/>
  <c r="Q7" i="40"/>
  <c r="R7" i="40"/>
  <c r="I8" i="40"/>
  <c r="S8" i="40" s="1"/>
  <c r="L8" i="40"/>
  <c r="Q8" i="40" s="1"/>
  <c r="N8" i="40"/>
  <c r="O8" i="40"/>
  <c r="P8" i="40"/>
  <c r="R8" i="40"/>
  <c r="I9" i="40"/>
  <c r="S9" i="40" s="1"/>
  <c r="N9" i="40"/>
  <c r="O9" i="40"/>
  <c r="P9" i="40"/>
  <c r="Q9" i="40"/>
  <c r="R9" i="40"/>
  <c r="I10" i="40"/>
  <c r="S10" i="40" s="1"/>
  <c r="N10" i="40"/>
  <c r="O10" i="40"/>
  <c r="P10" i="40"/>
  <c r="Q10" i="40"/>
  <c r="R10" i="40"/>
  <c r="E11" i="40"/>
  <c r="F11" i="40"/>
  <c r="G11" i="40"/>
  <c r="H11" i="40"/>
  <c r="J11" i="40"/>
  <c r="K11" i="40"/>
  <c r="M11" i="40"/>
  <c r="E13" i="40"/>
  <c r="I13" i="40" s="1"/>
  <c r="I19" i="40" s="1"/>
  <c r="N13" i="40"/>
  <c r="P13" i="40"/>
  <c r="P19" i="40" s="1"/>
  <c r="Q13" i="40"/>
  <c r="R13" i="40"/>
  <c r="I14" i="40"/>
  <c r="N14" i="40"/>
  <c r="O14" i="40"/>
  <c r="P14" i="40"/>
  <c r="Q14" i="40"/>
  <c r="R14" i="40"/>
  <c r="S14" i="40"/>
  <c r="I15" i="40"/>
  <c r="N15" i="40"/>
  <c r="O15" i="40"/>
  <c r="S15" i="40" s="1"/>
  <c r="P15" i="40"/>
  <c r="Q15" i="40"/>
  <c r="R15" i="40"/>
  <c r="I16" i="40"/>
  <c r="N16" i="40"/>
  <c r="O16" i="40"/>
  <c r="P16" i="40"/>
  <c r="Q16" i="40"/>
  <c r="R16" i="40"/>
  <c r="S16" i="40"/>
  <c r="I17" i="40"/>
  <c r="N17" i="40"/>
  <c r="O17" i="40"/>
  <c r="S17" i="40" s="1"/>
  <c r="P17" i="40"/>
  <c r="Q17" i="40"/>
  <c r="R17" i="40"/>
  <c r="I18" i="40"/>
  <c r="N18" i="40"/>
  <c r="O18" i="40"/>
  <c r="P18" i="40"/>
  <c r="Q18" i="40"/>
  <c r="S18" i="40" s="1"/>
  <c r="R18" i="40"/>
  <c r="E19" i="40"/>
  <c r="F19" i="40"/>
  <c r="G19" i="40"/>
  <c r="H19" i="40"/>
  <c r="J19" i="40"/>
  <c r="K19" i="40"/>
  <c r="L19" i="40"/>
  <c r="M19" i="40"/>
  <c r="I21" i="40"/>
  <c r="N21" i="40"/>
  <c r="O21" i="40"/>
  <c r="P21" i="40"/>
  <c r="P30" i="40" s="1"/>
  <c r="Q21" i="40"/>
  <c r="R21" i="40"/>
  <c r="I22" i="40"/>
  <c r="N22" i="40"/>
  <c r="O22" i="40"/>
  <c r="S22" i="40" s="1"/>
  <c r="P22" i="40"/>
  <c r="Q22" i="40"/>
  <c r="R22" i="40"/>
  <c r="I23" i="40"/>
  <c r="N23" i="40"/>
  <c r="O23" i="40"/>
  <c r="P23" i="40"/>
  <c r="Q23" i="40"/>
  <c r="R23" i="40"/>
  <c r="R30" i="40" s="1"/>
  <c r="S23" i="40"/>
  <c r="I24" i="40"/>
  <c r="N24" i="40"/>
  <c r="O24" i="40"/>
  <c r="P24" i="40"/>
  <c r="S24" i="40" s="1"/>
  <c r="Q24" i="40"/>
  <c r="R24" i="40"/>
  <c r="I25" i="40"/>
  <c r="N25" i="40"/>
  <c r="O25" i="40"/>
  <c r="P25" i="40"/>
  <c r="Q25" i="40"/>
  <c r="R25" i="40"/>
  <c r="S25" i="40"/>
  <c r="I26" i="40"/>
  <c r="L26" i="40"/>
  <c r="N26" i="40" s="1"/>
  <c r="O26" i="40"/>
  <c r="P26" i="40"/>
  <c r="R26" i="40"/>
  <c r="I27" i="40"/>
  <c r="N27" i="40"/>
  <c r="O27" i="40"/>
  <c r="S27" i="40" s="1"/>
  <c r="P27" i="40"/>
  <c r="Q27" i="40"/>
  <c r="R27" i="40"/>
  <c r="I28" i="40"/>
  <c r="N28" i="40"/>
  <c r="O28" i="40"/>
  <c r="S28" i="40" s="1"/>
  <c r="P28" i="40"/>
  <c r="Q28" i="40"/>
  <c r="R28" i="40"/>
  <c r="I29" i="40"/>
  <c r="N29" i="40"/>
  <c r="O29" i="40"/>
  <c r="P29" i="40"/>
  <c r="Q29" i="40"/>
  <c r="S29" i="40" s="1"/>
  <c r="R29" i="40"/>
  <c r="E30" i="40"/>
  <c r="F30" i="40"/>
  <c r="G30" i="40"/>
  <c r="H30" i="40"/>
  <c r="I30" i="40"/>
  <c r="J30" i="40"/>
  <c r="K30" i="40"/>
  <c r="M30" i="40"/>
  <c r="I32" i="40"/>
  <c r="N32" i="40"/>
  <c r="O32" i="40"/>
  <c r="P32" i="40"/>
  <c r="Q32" i="40"/>
  <c r="Q39" i="40" s="1"/>
  <c r="R32" i="40"/>
  <c r="R39" i="40" s="1"/>
  <c r="I33" i="40"/>
  <c r="N33" i="40"/>
  <c r="O33" i="40"/>
  <c r="S33" i="40" s="1"/>
  <c r="P33" i="40"/>
  <c r="Q33" i="40"/>
  <c r="R33" i="40"/>
  <c r="I34" i="40"/>
  <c r="N34" i="40"/>
  <c r="O34" i="40"/>
  <c r="P34" i="40"/>
  <c r="Q34" i="40"/>
  <c r="R34" i="40"/>
  <c r="S34" i="40"/>
  <c r="I35" i="40"/>
  <c r="N35" i="40"/>
  <c r="O35" i="40"/>
  <c r="S35" i="40" s="1"/>
  <c r="P35" i="40"/>
  <c r="Q35" i="40"/>
  <c r="R35" i="40"/>
  <c r="I36" i="40"/>
  <c r="N36" i="40"/>
  <c r="O36" i="40"/>
  <c r="S36" i="40" s="1"/>
  <c r="P36" i="40"/>
  <c r="Q36" i="40"/>
  <c r="R36" i="40"/>
  <c r="I37" i="40"/>
  <c r="N37" i="40"/>
  <c r="N39" i="40" s="1"/>
  <c r="O37" i="40"/>
  <c r="S37" i="40" s="1"/>
  <c r="P37" i="40"/>
  <c r="Q37" i="40"/>
  <c r="R37" i="40"/>
  <c r="I38" i="40"/>
  <c r="N38" i="40"/>
  <c r="O38" i="40"/>
  <c r="P38" i="40"/>
  <c r="Q38" i="40"/>
  <c r="R38" i="40"/>
  <c r="S38" i="40" s="1"/>
  <c r="E39" i="40"/>
  <c r="F39" i="40"/>
  <c r="G39" i="40"/>
  <c r="H39" i="40"/>
  <c r="J39" i="40"/>
  <c r="K39" i="40"/>
  <c r="L39" i="40"/>
  <c r="M39" i="40"/>
  <c r="I41" i="40"/>
  <c r="N41" i="40"/>
  <c r="O41" i="40"/>
  <c r="P41" i="40"/>
  <c r="Q41" i="40"/>
  <c r="R41" i="40"/>
  <c r="R49" i="40" s="1"/>
  <c r="I42" i="40"/>
  <c r="N42" i="40"/>
  <c r="O42" i="40"/>
  <c r="S42" i="40" s="1"/>
  <c r="P42" i="40"/>
  <c r="Q42" i="40"/>
  <c r="R42" i="40"/>
  <c r="I43" i="40"/>
  <c r="N43" i="40"/>
  <c r="O43" i="40"/>
  <c r="P43" i="40"/>
  <c r="Q43" i="40"/>
  <c r="R43" i="40"/>
  <c r="S43" i="40"/>
  <c r="I44" i="40"/>
  <c r="I49" i="40" s="1"/>
  <c r="N44" i="40"/>
  <c r="O44" i="40"/>
  <c r="S44" i="40" s="1"/>
  <c r="P44" i="40"/>
  <c r="Q44" i="40"/>
  <c r="R44" i="40"/>
  <c r="I45" i="40"/>
  <c r="N45" i="40"/>
  <c r="O45" i="40"/>
  <c r="S45" i="40" s="1"/>
  <c r="P45" i="40"/>
  <c r="Q45" i="40"/>
  <c r="R45" i="40"/>
  <c r="I46" i="40"/>
  <c r="N46" i="40"/>
  <c r="O46" i="40"/>
  <c r="S46" i="40" s="1"/>
  <c r="P46" i="40"/>
  <c r="Q46" i="40"/>
  <c r="R46" i="40"/>
  <c r="I47" i="40"/>
  <c r="N47" i="40"/>
  <c r="O47" i="40"/>
  <c r="P47" i="40"/>
  <c r="Q47" i="40"/>
  <c r="S47" i="40" s="1"/>
  <c r="R47" i="40"/>
  <c r="I48" i="40"/>
  <c r="N48" i="40"/>
  <c r="O48" i="40"/>
  <c r="P48" i="40"/>
  <c r="S48" i="40" s="1"/>
  <c r="Q48" i="40"/>
  <c r="Q49" i="40" s="1"/>
  <c r="R48" i="40"/>
  <c r="E49" i="40"/>
  <c r="F49" i="40"/>
  <c r="G49" i="40"/>
  <c r="H49" i="40"/>
  <c r="J49" i="40"/>
  <c r="K49" i="40"/>
  <c r="L49" i="40"/>
  <c r="M49" i="40"/>
  <c r="I51" i="40"/>
  <c r="I54" i="40" s="1"/>
  <c r="N51" i="40"/>
  <c r="S51" i="40"/>
  <c r="S54" i="40" s="1"/>
  <c r="I52" i="40"/>
  <c r="N52" i="40"/>
  <c r="S52" i="40"/>
  <c r="I53" i="40"/>
  <c r="N53" i="40"/>
  <c r="S53" i="40"/>
  <c r="E54" i="40"/>
  <c r="N54" i="40"/>
  <c r="K56" i="40" l="1"/>
  <c r="M56" i="40"/>
  <c r="F56" i="40"/>
  <c r="E56" i="40"/>
  <c r="N49" i="40"/>
  <c r="S41" i="40"/>
  <c r="S49" i="40" s="1"/>
  <c r="G56" i="40"/>
  <c r="P39" i="40"/>
  <c r="S32" i="40"/>
  <c r="S39" i="40" s="1"/>
  <c r="I39" i="40"/>
  <c r="H56" i="40"/>
  <c r="N30" i="40"/>
  <c r="S21" i="40"/>
  <c r="N19" i="40"/>
  <c r="R19" i="40"/>
  <c r="R56" i="40" s="1"/>
  <c r="Q19" i="40"/>
  <c r="J56" i="40"/>
  <c r="S4" i="40"/>
  <c r="N11" i="40"/>
  <c r="O11" i="40"/>
  <c r="Q11" i="40"/>
  <c r="P11" i="40"/>
  <c r="S11" i="40"/>
  <c r="P49" i="40"/>
  <c r="O49" i="40"/>
  <c r="L11" i="40"/>
  <c r="I11" i="40"/>
  <c r="O39" i="40"/>
  <c r="O30" i="40"/>
  <c r="O13" i="40"/>
  <c r="Q26" i="40"/>
  <c r="S26" i="40" s="1"/>
  <c r="L30" i="40"/>
  <c r="S30" i="40" l="1"/>
  <c r="N56" i="40"/>
  <c r="I56" i="40"/>
  <c r="L56" i="40"/>
  <c r="P56" i="40"/>
  <c r="Q30" i="40"/>
  <c r="Q56" i="40" s="1"/>
  <c r="O19" i="40"/>
  <c r="O56" i="40" s="1"/>
  <c r="S13" i="40"/>
  <c r="S19" i="40" s="1"/>
  <c r="S56" i="40" s="1"/>
  <c r="V28" i="12" l="1"/>
  <c r="AN126" i="23" l="1"/>
  <c r="AN102" i="23"/>
  <c r="AK108" i="23"/>
  <c r="AK96" i="23"/>
  <c r="AK80" i="23"/>
  <c r="AK74" i="23"/>
  <c r="AK102" i="23" l="1"/>
  <c r="AK68" i="23"/>
  <c r="AK62" i="23"/>
  <c r="AK50" i="23"/>
  <c r="AK32" i="23"/>
  <c r="AK26" i="23"/>
  <c r="AK56" i="23" l="1"/>
  <c r="AK44" i="23"/>
  <c r="AK38" i="23"/>
  <c r="AK20" i="23" l="1"/>
  <c r="AN20" i="23"/>
  <c r="AN14" i="23" l="1"/>
  <c r="AN26" i="23"/>
  <c r="AK120" i="23" l="1"/>
  <c r="AN132" i="23" l="1"/>
  <c r="AN120" i="23"/>
  <c r="AN108" i="23"/>
  <c r="AN114" i="23"/>
  <c r="AN96" i="23"/>
  <c r="AN80" i="23"/>
  <c r="AN74" i="23"/>
  <c r="AN68" i="23"/>
  <c r="AN62" i="23"/>
  <c r="AN56" i="23"/>
  <c r="AN50" i="23"/>
  <c r="AN44" i="23"/>
  <c r="AN38" i="23"/>
  <c r="AN32" i="23"/>
  <c r="AK132" i="23"/>
  <c r="AK126" i="23"/>
  <c r="AK114" i="23"/>
  <c r="AI14" i="23" l="1"/>
  <c r="AK14" i="23"/>
  <c r="AH120" i="23" l="1"/>
  <c r="AH132" i="23" l="1"/>
  <c r="AH126" i="23"/>
  <c r="AH108" i="23"/>
  <c r="AH102" i="23"/>
  <c r="AG114" i="23"/>
  <c r="AG80" i="23"/>
  <c r="AG96" i="23"/>
  <c r="AG74" i="23"/>
  <c r="AG62" i="23"/>
  <c r="AG68" i="23"/>
  <c r="AG38" i="23"/>
  <c r="AG56" i="23"/>
  <c r="AG44" i="23"/>
  <c r="AG50" i="23"/>
  <c r="AG20" i="23"/>
  <c r="AG32" i="23"/>
  <c r="AG26" i="23"/>
  <c r="AG14" i="23"/>
  <c r="AH114" i="23"/>
  <c r="AH80" i="23"/>
  <c r="AH96" i="23"/>
  <c r="AH68" i="23"/>
  <c r="AH62" i="23"/>
  <c r="AH38" i="23"/>
  <c r="AH56" i="23"/>
  <c r="AH44" i="23"/>
  <c r="AH50" i="23"/>
  <c r="AH20" i="23"/>
  <c r="AH26" i="23"/>
  <c r="AH14" i="23"/>
  <c r="AH74" i="23" l="1"/>
  <c r="AF132" i="23" l="1"/>
  <c r="AF126" i="23"/>
  <c r="AF120" i="23"/>
  <c r="AF108" i="23"/>
  <c r="AF102" i="23"/>
  <c r="AF114" i="23"/>
  <c r="AF80" i="23"/>
  <c r="AF96" i="23"/>
  <c r="AF74" i="23"/>
  <c r="AF68" i="23"/>
  <c r="AF62" i="23"/>
  <c r="AF38" i="23"/>
  <c r="AF56" i="23"/>
  <c r="AF44" i="23"/>
  <c r="AF50" i="23"/>
  <c r="AF20" i="23"/>
  <c r="AF32" i="23"/>
  <c r="AF26" i="23"/>
  <c r="AF14" i="23"/>
  <c r="F14" i="23" l="1"/>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F26" i="23"/>
  <c r="G26" i="23"/>
  <c r="H26" i="23"/>
  <c r="I26" i="23"/>
  <c r="J26" i="23"/>
  <c r="K26" i="23"/>
  <c r="L26" i="23"/>
  <c r="M26" i="23"/>
  <c r="N26" i="23"/>
  <c r="O26" i="23"/>
  <c r="P26" i="23"/>
  <c r="Q26" i="23"/>
  <c r="R26" i="23"/>
  <c r="S26" i="23"/>
  <c r="T26" i="23"/>
  <c r="U26" i="23"/>
  <c r="V26" i="23"/>
  <c r="W26" i="23"/>
  <c r="X26" i="23"/>
  <c r="Y26" i="23"/>
  <c r="Z26" i="23"/>
  <c r="AA26" i="23"/>
  <c r="AB26" i="23"/>
  <c r="AC26" i="23"/>
  <c r="AD26" i="23"/>
  <c r="AE26" i="23"/>
  <c r="AI26" i="23"/>
  <c r="F32" i="23"/>
  <c r="G32" i="23"/>
  <c r="H32" i="23"/>
  <c r="I32" i="23"/>
  <c r="J32" i="23"/>
  <c r="K32" i="23"/>
  <c r="L32" i="23"/>
  <c r="M32" i="23"/>
  <c r="N32" i="23"/>
  <c r="O32" i="23"/>
  <c r="P32" i="23"/>
  <c r="Q32" i="23"/>
  <c r="R32" i="23"/>
  <c r="S32" i="23"/>
  <c r="T32" i="23"/>
  <c r="U32" i="23"/>
  <c r="V32" i="23"/>
  <c r="W32" i="23"/>
  <c r="X32" i="23"/>
  <c r="Y32" i="23"/>
  <c r="Z32" i="23"/>
  <c r="AA32" i="23"/>
  <c r="AB32" i="23"/>
  <c r="AC32" i="23"/>
  <c r="AD32" i="23"/>
  <c r="AE32" i="23"/>
  <c r="AI32" i="23"/>
  <c r="W20" i="23"/>
  <c r="X20" i="23"/>
  <c r="Y20" i="23"/>
  <c r="Z20" i="23"/>
  <c r="AA20" i="23"/>
  <c r="AB20" i="23"/>
  <c r="AC20" i="23"/>
  <c r="AD20" i="23"/>
  <c r="AE20" i="23"/>
  <c r="AI20" i="23"/>
  <c r="G50" i="23"/>
  <c r="H50" i="23"/>
  <c r="I50" i="23"/>
  <c r="J50" i="23"/>
  <c r="K50" i="23"/>
  <c r="L50" i="23"/>
  <c r="M50" i="23"/>
  <c r="N50" i="23"/>
  <c r="O50" i="23"/>
  <c r="P50" i="23"/>
  <c r="Q50" i="23"/>
  <c r="R50" i="23"/>
  <c r="S50" i="23"/>
  <c r="T50" i="23"/>
  <c r="U50" i="23"/>
  <c r="V50" i="23"/>
  <c r="W50" i="23"/>
  <c r="X50" i="23"/>
  <c r="Y50" i="23"/>
  <c r="Z50" i="23"/>
  <c r="AA50" i="23"/>
  <c r="AB50" i="23"/>
  <c r="AC50" i="23"/>
  <c r="AD50" i="23"/>
  <c r="AE50" i="23"/>
  <c r="AI50" i="23"/>
  <c r="F44" i="23"/>
  <c r="G44" i="23"/>
  <c r="H44" i="23"/>
  <c r="I44" i="23"/>
  <c r="J44" i="23"/>
  <c r="K44" i="23"/>
  <c r="L44" i="23"/>
  <c r="M44" i="23"/>
  <c r="N44" i="23"/>
  <c r="O44" i="23"/>
  <c r="P44" i="23"/>
  <c r="Q44" i="23"/>
  <c r="R44" i="23"/>
  <c r="S44" i="23"/>
  <c r="T44" i="23"/>
  <c r="U44" i="23"/>
  <c r="V44" i="23"/>
  <c r="W44" i="23"/>
  <c r="X44" i="23"/>
  <c r="Y44" i="23"/>
  <c r="Z44" i="23"/>
  <c r="AA44" i="23"/>
  <c r="AB44" i="23"/>
  <c r="AC44" i="23"/>
  <c r="AD44" i="23"/>
  <c r="AE44" i="23"/>
  <c r="AI44" i="23"/>
  <c r="R56" i="23"/>
  <c r="S56" i="23"/>
  <c r="T56" i="23"/>
  <c r="U56" i="23"/>
  <c r="V56" i="23"/>
  <c r="W56" i="23"/>
  <c r="X56" i="23"/>
  <c r="Y56" i="23"/>
  <c r="Z56" i="23"/>
  <c r="AA56" i="23"/>
  <c r="AB56" i="23"/>
  <c r="AC56" i="23"/>
  <c r="AD56" i="23"/>
  <c r="AE56" i="23"/>
  <c r="AI56" i="23"/>
  <c r="O38" i="23"/>
  <c r="P38" i="23"/>
  <c r="Q38" i="23"/>
  <c r="R38" i="23"/>
  <c r="S38" i="23"/>
  <c r="T38" i="23"/>
  <c r="U38" i="23"/>
  <c r="V38" i="23"/>
  <c r="W38" i="23"/>
  <c r="X38" i="23"/>
  <c r="Y38" i="23"/>
  <c r="Z38" i="23"/>
  <c r="AA38" i="23"/>
  <c r="AB38" i="23"/>
  <c r="AC38" i="23"/>
  <c r="AD38" i="23"/>
  <c r="AE38" i="23"/>
  <c r="AI38" i="23"/>
  <c r="Q62" i="23"/>
  <c r="R62" i="23"/>
  <c r="S62" i="23"/>
  <c r="T62" i="23"/>
  <c r="U62" i="23"/>
  <c r="V62" i="23"/>
  <c r="W62" i="23"/>
  <c r="X62" i="23"/>
  <c r="Y62" i="23"/>
  <c r="Z62" i="23"/>
  <c r="AA62" i="23"/>
  <c r="AB62" i="23"/>
  <c r="AC62" i="23"/>
  <c r="AD62" i="23"/>
  <c r="AE62" i="23"/>
  <c r="AI62" i="23"/>
  <c r="AA68" i="23"/>
  <c r="AB68" i="23"/>
  <c r="AC68" i="23"/>
  <c r="AD68" i="23"/>
  <c r="AE68" i="23"/>
  <c r="AI68" i="23"/>
  <c r="M74" i="23"/>
  <c r="N74" i="23"/>
  <c r="O74" i="23"/>
  <c r="P74" i="23"/>
  <c r="Q74" i="23"/>
  <c r="R74" i="23"/>
  <c r="S74" i="23"/>
  <c r="T74" i="23"/>
  <c r="U74" i="23"/>
  <c r="V74" i="23"/>
  <c r="W74" i="23"/>
  <c r="X74" i="23"/>
  <c r="Y74" i="23"/>
  <c r="Z74" i="23"/>
  <c r="AA74" i="23"/>
  <c r="AB74" i="23"/>
  <c r="AC74" i="23"/>
  <c r="AD74" i="23"/>
  <c r="AE74" i="23"/>
  <c r="AI74" i="23"/>
  <c r="Q96" i="23"/>
  <c r="R96" i="23"/>
  <c r="S96" i="23"/>
  <c r="T96" i="23"/>
  <c r="U96" i="23"/>
  <c r="V96" i="23"/>
  <c r="W96" i="23"/>
  <c r="X96" i="23"/>
  <c r="Y96" i="23"/>
  <c r="Z96" i="23"/>
  <c r="AA96" i="23"/>
  <c r="AB96" i="23"/>
  <c r="AC96" i="23"/>
  <c r="AD96" i="23"/>
  <c r="AE96" i="23"/>
  <c r="AI96" i="23"/>
  <c r="H80" i="23"/>
  <c r="I80" i="23"/>
  <c r="J80" i="23"/>
  <c r="K80" i="23"/>
  <c r="L80" i="23"/>
  <c r="M80" i="23"/>
  <c r="N80" i="23"/>
  <c r="O80" i="23"/>
  <c r="P80" i="23"/>
  <c r="Q80" i="23"/>
  <c r="R80" i="23"/>
  <c r="S80" i="23"/>
  <c r="T80" i="23"/>
  <c r="U80" i="23"/>
  <c r="V80" i="23"/>
  <c r="W80" i="23"/>
  <c r="X80" i="23"/>
  <c r="Y80" i="23"/>
  <c r="Z80" i="23"/>
  <c r="AA80" i="23"/>
  <c r="AB80" i="23"/>
  <c r="AC80" i="23"/>
  <c r="AD80" i="23"/>
  <c r="AE80" i="23"/>
  <c r="AI80" i="23"/>
  <c r="O114" i="23"/>
  <c r="P114" i="23"/>
  <c r="Q114" i="23"/>
  <c r="R114" i="23"/>
  <c r="S114" i="23"/>
  <c r="T114" i="23"/>
  <c r="U114" i="23"/>
  <c r="V114" i="23"/>
  <c r="W114" i="23"/>
  <c r="X114" i="23"/>
  <c r="Y114" i="23"/>
  <c r="Z114" i="23"/>
  <c r="AA114" i="23"/>
  <c r="AB114" i="23"/>
  <c r="AC114" i="23"/>
  <c r="AD114" i="23"/>
  <c r="AE114" i="23"/>
  <c r="AI114" i="23"/>
  <c r="L102" i="23"/>
  <c r="M102" i="23"/>
  <c r="N102" i="23"/>
  <c r="O102" i="23"/>
  <c r="P102" i="23"/>
  <c r="Q102" i="23"/>
  <c r="R102" i="23"/>
  <c r="S102" i="23"/>
  <c r="T102" i="23"/>
  <c r="U102" i="23"/>
  <c r="V102" i="23"/>
  <c r="W102" i="23"/>
  <c r="X102" i="23"/>
  <c r="Y102" i="23"/>
  <c r="Z102" i="23"/>
  <c r="AA102" i="23"/>
  <c r="AB102" i="23"/>
  <c r="AC102" i="23"/>
  <c r="AD102" i="23"/>
  <c r="AE102" i="23"/>
  <c r="AI102" i="23"/>
  <c r="L108" i="23"/>
  <c r="M108" i="23"/>
  <c r="N108" i="23"/>
  <c r="O108" i="23"/>
  <c r="P108" i="23"/>
  <c r="Q108" i="23"/>
  <c r="R108" i="23"/>
  <c r="S108" i="23"/>
  <c r="T108" i="23"/>
  <c r="U108" i="23"/>
  <c r="V108" i="23"/>
  <c r="W108" i="23"/>
  <c r="X108" i="23"/>
  <c r="Y108" i="23"/>
  <c r="Z108" i="23"/>
  <c r="AA108" i="23"/>
  <c r="AB108" i="23"/>
  <c r="AC108" i="23"/>
  <c r="AD108" i="23"/>
  <c r="AE108" i="23"/>
  <c r="AI108" i="23"/>
  <c r="L120" i="23"/>
  <c r="M120" i="23"/>
  <c r="N120" i="23"/>
  <c r="O120" i="23"/>
  <c r="P120" i="23"/>
  <c r="Q120" i="23"/>
  <c r="R120" i="23"/>
  <c r="S120" i="23"/>
  <c r="T120" i="23"/>
  <c r="U120" i="23"/>
  <c r="V120" i="23"/>
  <c r="W120" i="23"/>
  <c r="X120" i="23"/>
  <c r="Y120" i="23"/>
  <c r="Z120" i="23"/>
  <c r="AA120" i="23"/>
  <c r="AB120" i="23"/>
  <c r="AC120" i="23"/>
  <c r="AD120" i="23"/>
  <c r="AE120" i="23"/>
  <c r="AI120" i="23"/>
  <c r="H126" i="23"/>
  <c r="I126" i="23"/>
  <c r="J126" i="23"/>
  <c r="K126" i="23"/>
  <c r="L126" i="23"/>
  <c r="M126" i="23"/>
  <c r="N126" i="23"/>
  <c r="O126" i="23"/>
  <c r="P126" i="23"/>
  <c r="Q126" i="23"/>
  <c r="R126" i="23"/>
  <c r="S126" i="23"/>
  <c r="T126" i="23"/>
  <c r="U126" i="23"/>
  <c r="V126" i="23"/>
  <c r="W126" i="23"/>
  <c r="X126" i="23"/>
  <c r="Y126" i="23"/>
  <c r="Z126" i="23"/>
  <c r="AA126" i="23"/>
  <c r="AB126" i="23"/>
  <c r="AC126" i="23"/>
  <c r="AD126" i="23"/>
  <c r="AE126" i="23"/>
  <c r="AI126" i="23"/>
  <c r="R132" i="23"/>
  <c r="S132" i="23"/>
  <c r="T132" i="23"/>
  <c r="U132" i="23"/>
  <c r="V132" i="23"/>
  <c r="W132" i="23"/>
  <c r="X132" i="23"/>
  <c r="Y132" i="23"/>
  <c r="Z132" i="23"/>
  <c r="AA132" i="23"/>
  <c r="AB132" i="23"/>
  <c r="AC132" i="23"/>
  <c r="AD132" i="23"/>
  <c r="AE132" i="23"/>
  <c r="AI132" i="23"/>
  <c r="AH32" i="23" l="1"/>
</calcChain>
</file>

<file path=xl/sharedStrings.xml><?xml version="1.0" encoding="utf-8"?>
<sst xmlns="http://schemas.openxmlformats.org/spreadsheetml/2006/main" count="1023" uniqueCount="489">
  <si>
    <t>Royalty Pharma plc</t>
  </si>
  <si>
    <t>Portfolio Receipts</t>
  </si>
  <si>
    <t>(unaudited, $ in millions)</t>
  </si>
  <si>
    <r>
      <t>2019 (PF)</t>
    </r>
    <r>
      <rPr>
        <b/>
        <vertAlign val="superscript"/>
        <sz val="10"/>
        <color theme="0"/>
        <rFont val="Calibri"/>
        <family val="2"/>
        <scheme val="minor"/>
      </rPr>
      <t>(1)</t>
    </r>
  </si>
  <si>
    <r>
      <t>2022 (PF)</t>
    </r>
    <r>
      <rPr>
        <b/>
        <vertAlign val="superscript"/>
        <sz val="10"/>
        <color theme="0"/>
        <rFont val="Calibri"/>
        <family val="2"/>
        <scheme val="minor"/>
      </rPr>
      <t>(3)</t>
    </r>
  </si>
  <si>
    <r>
      <t>2023 (PF)</t>
    </r>
    <r>
      <rPr>
        <b/>
        <vertAlign val="superscript"/>
        <sz val="10"/>
        <color theme="0"/>
        <rFont val="Calibri"/>
        <family val="2"/>
        <scheme val="minor"/>
      </rPr>
      <t>(3)</t>
    </r>
  </si>
  <si>
    <t>Q1</t>
  </si>
  <si>
    <t>Q2</t>
  </si>
  <si>
    <t>Q3</t>
  </si>
  <si>
    <t>Q4</t>
  </si>
  <si>
    <t>Year</t>
  </si>
  <si>
    <t>Year to date</t>
  </si>
  <si>
    <t>Cystic fibrosis franchise</t>
  </si>
  <si>
    <t>Trelegy</t>
  </si>
  <si>
    <t>Tysabri</t>
  </si>
  <si>
    <t>Imbruvica</t>
  </si>
  <si>
    <t>Evrysdi</t>
  </si>
  <si>
    <t>Xtandi</t>
  </si>
  <si>
    <t>Promacta</t>
  </si>
  <si>
    <t>Tremfya</t>
  </si>
  <si>
    <t>Cabometyx/Cometriq</t>
  </si>
  <si>
    <t>Spinraza</t>
  </si>
  <si>
    <t>Trodelvy</t>
  </si>
  <si>
    <t>Erleada</t>
  </si>
  <si>
    <t>Other Products</t>
  </si>
  <si>
    <t>Orladeyo</t>
  </si>
  <si>
    <t xml:space="preserve">Farxiga/Onglyza </t>
  </si>
  <si>
    <t>Prevymis</t>
  </si>
  <si>
    <t>Nurtec ODT/Zavzpret</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</si>
  <si>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</si>
  <si>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</si>
  <si>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</si>
  <si>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</si>
  <si>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</si>
  <si>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</si>
  <si>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</si>
  <si>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</si>
  <si>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</si>
  <si>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</si>
  <si>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</si>
  <si>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</si>
  <si>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</si>
  <si>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</si>
  <si>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</si>
  <si>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 xml:space="preserve">Expired products are defined as royalties that have expired or substantially ended as of December 31, 2024. Updates to the expired products are only made on an annual basis. </t>
  </si>
  <si>
    <t>(3)</t>
  </si>
  <si>
    <t>The 2022 and 2023 results are calculated on a pro forma basis to exclude Accelerated Receipts (as defined in the Credit Agreement) as if Amendment No. 5 of the Credit Agreement had taken effect on January 1, 2019.</t>
  </si>
  <si>
    <t>Non-GAAP Measures</t>
  </si>
  <si>
    <r>
      <t>2022 PF</t>
    </r>
    <r>
      <rPr>
        <b/>
        <vertAlign val="superscript"/>
        <sz val="10"/>
        <color theme="0"/>
        <rFont val="Calibri"/>
        <family val="2"/>
        <scheme val="minor"/>
      </rPr>
      <t>(4)</t>
    </r>
  </si>
  <si>
    <r>
      <t>2023 PF</t>
    </r>
    <r>
      <rPr>
        <b/>
        <vertAlign val="superscript"/>
        <sz val="10"/>
        <color theme="0"/>
        <rFont val="Calibri"/>
        <family val="2"/>
        <scheme val="minor"/>
      </rPr>
      <t>(4)</t>
    </r>
  </si>
  <si>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</si>
  <si>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</si>
  <si>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</si>
  <si>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</si>
  <si>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</si>
  <si>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Amounts shown in the table may not add due to rounding.</t>
  </si>
  <si>
    <t>GAAP to Non-GAAP Reconciliations</t>
  </si>
  <si>
    <t>Net cash provided by operating activities (GAAP)</t>
  </si>
  <si>
    <t>Adjustments:</t>
  </si>
  <si>
    <t>Accelerated Receipts</t>
  </si>
  <si>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</si>
  <si>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</si>
  <si>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</si>
  <si>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</si>
  <si>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</si>
  <si>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</si>
  <si>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</si>
  <si>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</si>
  <si>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</si>
  <si>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</si>
  <si>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</si>
  <si>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</si>
  <si>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</si>
  <si>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</si>
  <si>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r>
      <t xml:space="preserve">Prior to Q1'2025, Development-stage funding payments is calculated as the summation of </t>
    </r>
    <r>
      <rPr>
        <i/>
        <sz val="8"/>
        <rFont val="Calibri"/>
        <family val="2"/>
        <scheme val="minor"/>
      </rPr>
      <t xml:space="preserve">Development-stage funding payments - ongoing </t>
    </r>
    <r>
      <rPr>
        <sz val="8"/>
        <rFont val="Calibri"/>
        <family val="2"/>
        <scheme val="minor"/>
      </rPr>
      <t xml:space="preserve">and </t>
    </r>
    <r>
      <rPr>
        <i/>
        <sz val="8"/>
        <rFont val="Calibri"/>
        <family val="2"/>
        <scheme val="minor"/>
      </rPr>
      <t>Development-stage funding payments - upfront and milestone</t>
    </r>
    <r>
      <rPr>
        <sz val="8"/>
        <rFont val="Calibri"/>
        <family val="2"/>
        <scheme val="minor"/>
      </rPr>
      <t xml:space="preserve"> from our GAAP consolidated statements of cash flows.</t>
    </r>
  </si>
  <si>
    <t>(4)</t>
  </si>
  <si>
    <t>Capital Deployment</t>
  </si>
  <si>
    <t>Acquisitions of financial royalty assets</t>
  </si>
  <si>
    <t>($0)</t>
  </si>
  <si>
    <r>
      <t>Development-stage funding payments</t>
    </r>
    <r>
      <rPr>
        <vertAlign val="superscript"/>
        <sz val="10"/>
        <rFont val="Calibri"/>
        <family val="2"/>
        <scheme val="minor"/>
      </rPr>
      <t>(2)</t>
    </r>
  </si>
  <si>
    <r>
      <t>Purchases of available for sale debt securities</t>
    </r>
    <r>
      <rPr>
        <vertAlign val="superscript"/>
        <sz val="10"/>
        <rFont val="Calibri"/>
        <family val="2"/>
        <scheme val="minor"/>
      </rPr>
      <t>(3)</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</si>
  <si>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</si>
  <si>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</si>
  <si>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</si>
  <si>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</si>
  <si>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</si>
  <si>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</si>
  <si>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</si>
  <si>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</si>
  <si>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</si>
  <si>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</si>
  <si>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</si>
  <si>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</si>
  <si>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</si>
  <si>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</si>
  <si>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</si>
  <si>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</si>
  <si>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</si>
  <si>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</si>
  <si>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2039-2041</t>
  </si>
  <si>
    <t>Blended royalty of slightly over 9% for Trikafta; See footnote (4)</t>
  </si>
  <si>
    <r>
      <t>Trelegy</t>
    </r>
    <r>
      <rPr>
        <vertAlign val="superscript"/>
        <sz val="10"/>
        <rFont val="Calibri"/>
        <family val="2"/>
        <scheme val="minor"/>
      </rPr>
      <t>(5)</t>
    </r>
  </si>
  <si>
    <t>COPD and asthma</t>
  </si>
  <si>
    <t>2022</t>
  </si>
  <si>
    <t>2029-2030</t>
  </si>
  <si>
    <t>Tiered royalty of 6.5% on first $750 million, up to 10% on sales &gt;$2.25 billion</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</si>
  <si>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</si>
  <si>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</si>
  <si>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</si>
  <si>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</si>
  <si>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</si>
  <si>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</si>
  <si>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</si>
  <si>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</si>
  <si>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Evrysdi</t>
    </r>
    <r>
      <rPr>
        <vertAlign val="superscript"/>
        <sz val="10"/>
        <rFont val="Calibri"/>
        <family val="2"/>
        <scheme val="minor"/>
      </rPr>
      <t>(6)</t>
    </r>
  </si>
  <si>
    <t>Spinal muscular atrophy</t>
  </si>
  <si>
    <t>2020, 2023, 2024</t>
  </si>
  <si>
    <t>2035-2036</t>
  </si>
  <si>
    <t>Tiered royalty of 7.2% on first $500 million, up to 14.5% on sales &gt;$2 billion</t>
  </si>
  <si>
    <t>Prostate cancer</t>
  </si>
  <si>
    <t>2016</t>
  </si>
  <si>
    <t>2027-2028</t>
  </si>
  <si>
    <t>Slightly less than 4% royalty</t>
  </si>
  <si>
    <t>Chronic ITP and aplastic anemia</t>
  </si>
  <si>
    <t>2019</t>
  </si>
  <si>
    <t>2025-2028</t>
  </si>
  <si>
    <t>Upward tiered 4.7% to 9.4% royalty</t>
  </si>
  <si>
    <t>Psoriasis and psoriatic arthritis</t>
  </si>
  <si>
    <t>2021</t>
  </si>
  <si>
    <t>2031-2032</t>
  </si>
  <si>
    <t>Upward tiered mid-single digit royalty</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</si>
  <si>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</si>
  <si>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</si>
  <si>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</si>
  <si>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</si>
  <si>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</si>
  <si>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</si>
  <si>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</si>
  <si>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</si>
  <si>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</si>
  <si>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</si>
  <si>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</si>
  <si>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t>2019, 2023</t>
  </si>
  <si>
    <t>Low-single digit royalty</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</si>
  <si>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</si>
  <si>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</si>
  <si>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</si>
  <si>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</si>
  <si>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</si>
  <si>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Farxiga/Onglyza</t>
  </si>
  <si>
    <t>Diabetes</t>
  </si>
  <si>
    <t>Downward tiered low-single digit payments</t>
  </si>
  <si>
    <t>Prophylaxis of cytomegalovirus</t>
  </si>
  <si>
    <t>2020</t>
  </si>
  <si>
    <t>Low-double digit royalty on sales up to $300 million</t>
  </si>
  <si>
    <t>Migraine</t>
  </si>
  <si>
    <t>2018, 2020</t>
  </si>
  <si>
    <t>2034-2036</t>
  </si>
  <si>
    <t>Tiered royalty of ~2.5% on first $1.5 billion and ~1.9% on sales &gt;$1.5 billion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</si>
  <si>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</si>
  <si>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</si>
  <si>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</si>
  <si>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</si>
  <si>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</si>
  <si>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</si>
  <si>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</si>
  <si>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</si>
  <si>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</si>
  <si>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</si>
  <si>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</si>
  <si>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</si>
  <si>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</si>
  <si>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</si>
  <si>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</si>
  <si>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</si>
  <si>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</si>
  <si>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</si>
  <si>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</si>
  <si>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</si>
  <si>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</si>
  <si>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Voranigo</t>
  </si>
  <si>
    <t>Brain cancer</t>
  </si>
  <si>
    <t>2024</t>
  </si>
  <si>
    <t>Tiered royalty of 15% on first $1 billion U.S. sales, down to 12% on U.S. sales &gt;$1 billion</t>
  </si>
  <si>
    <r>
      <t>Yorvipath</t>
    </r>
    <r>
      <rPr>
        <vertAlign val="superscript"/>
        <sz val="10"/>
        <rFont val="Calibri"/>
        <family val="2"/>
        <scheme val="minor"/>
      </rPr>
      <t>(14)</t>
    </r>
  </si>
  <si>
    <t>Hypoparathyroidism</t>
  </si>
  <si>
    <t>2029-2033</t>
  </si>
  <si>
    <t>3% royalty on U.S. net sales</t>
  </si>
  <si>
    <t>Cobenfy</t>
  </si>
  <si>
    <t>Schizophrenia</t>
  </si>
  <si>
    <t>2033-2035</t>
  </si>
  <si>
    <t>Tiered royalty of 3% on first $2 billion, down to ~1% on sales &gt;$2 billion</t>
  </si>
  <si>
    <r>
      <t>Niktimvo</t>
    </r>
    <r>
      <rPr>
        <vertAlign val="superscript"/>
        <sz val="10"/>
        <rFont val="Calibri"/>
        <family val="2"/>
        <scheme val="minor"/>
      </rPr>
      <t>(15)</t>
    </r>
  </si>
  <si>
    <t>Chronic graft-versus-host disease</t>
  </si>
  <si>
    <t>13.8% on U.S. sales</t>
  </si>
  <si>
    <r>
      <t>Rytelo</t>
    </r>
    <r>
      <rPr>
        <vertAlign val="superscript"/>
        <sz val="10"/>
        <rFont val="Calibri"/>
        <family val="2"/>
        <scheme val="minor"/>
      </rPr>
      <t>(16)</t>
    </r>
  </si>
  <si>
    <t>Myelodysplastic syndromes</t>
  </si>
  <si>
    <t>2031-2034</t>
  </si>
  <si>
    <t>Tiered royalty of 7.75% on first $500 million U.S. sales, down to 1% on U.S. sales &gt;$1 billion</t>
  </si>
  <si>
    <t>Development-Stage Product Candidates</t>
  </si>
  <si>
    <t xml:space="preserve">The table below provides a summary of the acquisition year, estimated royalty duration, royalty rates and the ownership percentages attributable to Royalty Pharma, net of legacy non-controlling interests for the development stage product candidates in our portfolio. </t>
  </si>
  <si>
    <t>% Attributable to Royalty Pharma</t>
  </si>
  <si>
    <t>Aficamten</t>
  </si>
  <si>
    <t>oHCM</t>
  </si>
  <si>
    <t>2022, 2024</t>
  </si>
  <si>
    <t>2040-2041</t>
  </si>
  <si>
    <t>Tiered royalty of 4.5% on first $5 billion, down to 1% on sales &gt;$5 billion</t>
  </si>
  <si>
    <t>Ampreloxetine</t>
  </si>
  <si>
    <t>Symptomatic nOH in patients with MSA</t>
  </si>
  <si>
    <t>Undisclosed</t>
  </si>
  <si>
    <t>Low- to mid-single digit royalty</t>
  </si>
  <si>
    <t>CK-586</t>
  </si>
  <si>
    <t>Heart failure</t>
  </si>
  <si>
    <t>Deucrictibant</t>
  </si>
  <si>
    <t>Hereditary angioedema</t>
  </si>
  <si>
    <t>2040-2042</t>
  </si>
  <si>
    <t>Upward tiered low- to mid-single digit royalty</t>
  </si>
  <si>
    <t>Ecopipam</t>
  </si>
  <si>
    <t>Tourette’s syndrome</t>
  </si>
  <si>
    <t>6% on sales up to $400 million and 10% on sales ≥$400 million</t>
  </si>
  <si>
    <r>
      <t>Frexalimab</t>
    </r>
    <r>
      <rPr>
        <vertAlign val="superscript"/>
        <sz val="10"/>
        <rFont val="Calibri"/>
        <family val="2"/>
        <scheme val="minor"/>
      </rPr>
      <t>(17)</t>
    </r>
  </si>
  <si>
    <t>Multiple sclerosis</t>
  </si>
  <si>
    <t>2041</t>
  </si>
  <si>
    <t>Upward tiered high-single to low-double digits royalty</t>
  </si>
  <si>
    <t>Olpasiran</t>
  </si>
  <si>
    <t>Lipoprotein(a) reduction</t>
  </si>
  <si>
    <t>Up to low-double digit tiered royalty</t>
  </si>
  <si>
    <t>Omecamtiv mecarbil</t>
  </si>
  <si>
    <t>Mid-single digit royalty</t>
  </si>
  <si>
    <t>Pelabresib</t>
  </si>
  <si>
    <t xml:space="preserve">Myelofibrosis </t>
  </si>
  <si>
    <r>
      <t>Pelacarsen</t>
    </r>
    <r>
      <rPr>
        <vertAlign val="superscript"/>
        <sz val="10"/>
        <rFont val="Calibri"/>
        <family val="2"/>
        <scheme val="minor"/>
      </rPr>
      <t>(18)</t>
    </r>
  </si>
  <si>
    <t>Seltorexant</t>
  </si>
  <si>
    <t>MDD with insomnia symptoms</t>
  </si>
  <si>
    <t>TEV-'749</t>
  </si>
  <si>
    <r>
      <t>Trontinemab</t>
    </r>
    <r>
      <rPr>
        <vertAlign val="superscript"/>
        <sz val="10"/>
        <rFont val="Calibri"/>
        <family val="2"/>
        <scheme val="minor"/>
      </rPr>
      <t>(19)</t>
    </r>
  </si>
  <si>
    <t xml:space="preserve">Alzheimer’s disease </t>
  </si>
  <si>
    <t>Upward tiered 3.3% to 4.2% royalty</t>
  </si>
  <si>
    <t>Tulmimetostat</t>
  </si>
  <si>
    <t>Hematological malignancies</t>
  </si>
  <si>
    <t>Litifilimab</t>
  </si>
  <si>
    <t>SLE and CLE</t>
  </si>
  <si>
    <t>RAS mutant pancreatic cancer</t>
  </si>
  <si>
    <t>Tiered royalty of 2.55% on the first $2 billion, down to 0.6% on sales &gt;$4 billion.</t>
  </si>
  <si>
    <t>Durations shown represent our estimates as of December 31, 2024,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</si>
  <si>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</si>
  <si>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Ownership percentages for cystic fibrosis franchise, Erleada and Nurtec ODT/Zavzpret represent blended percentages across multiple royalty interests based on 2024 Royalty Receipts.</t>
  </si>
  <si>
    <t>Royalty is perpetual. We estimate royalty duration of 2039-2041 due to expected Alyftrek patent expiration and potential generic entry thereafter leading to sales decline. We estimate expected Trikafta patent expiration in 2037 and potential generic entry thereafter leading to sales decline. For combination therapies, sales are allocated equally to each of the active pharmaceutical ingredients, with tiered royalties ranging from single digit to subteen percentages on sales of ivacaftor, lumacaftor and tezacaftor, and mid-single digit percentages on sales of elexacaftor. We believe that deuterated ivacaftor (deutivacaftor) is the same as ivacaftor and is therefore royalty-bearing, which would result in a blended royalty of ~8% for Alyftrek. Vertex has made public statements that it believes deuterated ivacaftor (deutivacaftor) is not royalty-bearing, which would result in a blended royalty of ~4% for Alyftrek.</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</si>
  <si>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</si>
  <si>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</si>
  <si>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</si>
  <si>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7.2% up to $500 million, 10% between $500 million and $1 billion, 12.7% between $1 billion and $2 billion, and 14.5% over $2 billion. Our royalty rates are expected to be reduced by 8% in the early 2030s. Royalty entitlement does not reflect PTC exercising the option to sell its remaining 9.5% of the Evrysdi royalty.</t>
  </si>
  <si>
    <t>(7)</t>
  </si>
  <si>
    <t>We are entitled to royalties on U.S. sales of cabozantinib products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</si>
  <si>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</si>
  <si>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</si>
  <si>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</si>
  <si>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generic entry thereafter leading to sales decline.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</si>
  <si>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</si>
  <si>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</si>
  <si>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</si>
  <si>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U.S. patent expiration date.</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</si>
  <si>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</si>
  <si>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</si>
  <si>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</si>
  <si>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</si>
  <si>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</si>
  <si>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Royalties expire when we receive aggregate royalties equal to $247.5 million if that occurs prior to December 31, 2029, and otherwise when we receive aggregate royalties of $300 million.</t>
  </si>
  <si>
    <t>(15)</t>
  </si>
  <si>
    <t>Royalties expire when we receive aggregate royalties equal to $822.5 million.</t>
  </si>
  <si>
    <t>(16)</t>
  </si>
  <si>
    <t>Royalties are tiered based on U.S. net sales at 7.75% on first $500 million, 3% between $500 million and $1 billion, and down to 1% over $1 billion. Royalties expire when we receive aggregate royalties equal to $206.25 million if that occurs prior to June 30, 2031, and otherwise when we receive aggregate royalties of $250 million.</t>
  </si>
  <si>
    <t>(17)</t>
  </si>
  <si>
    <t>We are entitled to 100% of net royalties on sales of frexalimab of up to $2 billion and share a minority of the royalties above this threshold with ImmuNext, Inc.'s former shareholders.</t>
  </si>
  <si>
    <t>(18)</t>
  </si>
  <si>
    <t>We are entitled to 25% of Ionis’ royalty payments of mid-teens to low-twenties on pelacarsen sales.</t>
  </si>
  <si>
    <t>(19)</t>
  </si>
  <si>
    <t>We are entitled to 60% of Novartis’ royalty payments ranging from 5.5% to 7% of trontinemab sales.</t>
  </si>
  <si>
    <t>(20)</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</si>
  <si>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</si>
  <si>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</si>
  <si>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</si>
  <si>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2024 ($39 million) reflected worldwide net sales of the product in the third quarter of 2024 ($1,007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</si>
  <si>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</si>
  <si>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</si>
  <si>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Implied royalty rate %</t>
  </si>
  <si>
    <t>Net receipts</t>
  </si>
  <si>
    <t>Reported sales</t>
  </si>
  <si>
    <r>
      <t>Reported sales</t>
    </r>
    <r>
      <rPr>
        <vertAlign val="superscript"/>
        <sz val="10"/>
        <rFont val="Calibri"/>
        <family val="2"/>
        <scheme val="minor"/>
      </rPr>
      <t>(5)</t>
    </r>
  </si>
  <si>
    <t>nm</t>
  </si>
  <si>
    <t>Cabometyx/
Cometriq</t>
  </si>
  <si>
    <t>Gross receipts</t>
  </si>
  <si>
    <r>
      <t>Reported sales</t>
    </r>
    <r>
      <rPr>
        <vertAlign val="superscript"/>
        <sz val="10"/>
        <rFont val="Calibri"/>
        <family val="2"/>
        <scheme val="minor"/>
      </rPr>
      <t>(7)</t>
    </r>
  </si>
  <si>
    <r>
      <t>Reported sales</t>
    </r>
    <r>
      <rPr>
        <vertAlign val="superscript"/>
        <sz val="10"/>
        <rFont val="Calibri"/>
        <family val="2"/>
        <scheme val="minor"/>
      </rPr>
      <t>(8)</t>
    </r>
  </si>
  <si>
    <t>Nurtec ODT/
Zavzpret</t>
  </si>
  <si>
    <r>
      <t>Reported sales</t>
    </r>
    <r>
      <rPr>
        <vertAlign val="superscript"/>
        <sz val="10"/>
        <rFont val="Calibri"/>
        <family val="2"/>
        <scheme val="minor"/>
      </rPr>
      <t>(9)</t>
    </r>
  </si>
  <si>
    <t>nm: not meaningful</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</si>
  <si>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</si>
  <si>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</si>
  <si>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</si>
  <si>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 xml:space="preserve">Sales for Xtandi, Evrysdi and Crysvita reported in foreign currencies by the respective marketers are translated to USD at the average exchange rates for the respective periods. </t>
  </si>
  <si>
    <t>Sales for Cabometyx/Cometriq include revenues reported by Exelixis in U.S. dollars and revenues reported by Ipsen in Euro, which are translated to U.S. dollars at the average exchange rates for the respective periods. Beginnning in Q1 2023, sales also include revenues reported by Takeda in Japanese yen which are translated to U.S. dollars at the average exchange rates for the respective periods.</t>
  </si>
  <si>
    <t xml:space="preserve">Reflects revenues reported for Orladeyo except for Q4 2020, which are based on internal estimates. </t>
  </si>
  <si>
    <t xml:space="preserve">Sales for Farxiga include revenue for Xigduo as reported by AstraZeneca for which Royalty Pharma is not entitled to a royalty. Beginning in Q1 2024, Onglyza sales are not disclosed by AstraZeneca. </t>
  </si>
  <si>
    <t>Reflects revenues reported for Nurtec ODT except for Q3 2022, which are based on internal estimates. Zavzpret sales are not disclosed by Pfizer.</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</si>
  <si>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</si>
  <si>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</si>
  <si>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</si>
  <si>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</si>
  <si>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</si>
  <si>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r>
      <t>Alyftrek</t>
    </r>
    <r>
      <rPr>
        <vertAlign val="superscript"/>
        <sz val="10"/>
        <color rgb="FF000000"/>
        <rFont val="Calibri"/>
        <family val="2"/>
        <scheme val="minor"/>
      </rPr>
      <t>(3)</t>
    </r>
  </si>
  <si>
    <t>GSK</t>
  </si>
  <si>
    <t>Biogen</t>
  </si>
  <si>
    <t>AbbVie, Johnson &amp; Johnson</t>
  </si>
  <si>
    <t>Roche</t>
  </si>
  <si>
    <t>Astellas</t>
  </si>
  <si>
    <t>Novartis</t>
  </si>
  <si>
    <t>Johnson &amp; Johnson</t>
  </si>
  <si>
    <r>
      <t>Cabometyx/Cometriq</t>
    </r>
    <r>
      <rPr>
        <vertAlign val="superscript"/>
        <sz val="10"/>
        <rFont val="Calibri"/>
        <family val="2"/>
      </rPr>
      <t>(4)</t>
    </r>
  </si>
  <si>
    <t>Exelixis</t>
  </si>
  <si>
    <t>Gilead</t>
  </si>
  <si>
    <t>BioCryst</t>
  </si>
  <si>
    <r>
      <rPr>
        <sz val="10"/>
        <color rgb="FF000000"/>
        <rFont val="Calibri"/>
        <family val="2"/>
        <scheme val="minor"/>
      </rPr>
      <t>Farxiga/Onglyza</t>
    </r>
    <r>
      <rPr>
        <vertAlign val="superscript"/>
        <sz val="10"/>
        <color rgb="FF000000"/>
        <rFont val="Calibri"/>
        <family val="2"/>
        <scheme val="minor"/>
      </rPr>
      <t>(6)</t>
    </r>
  </si>
  <si>
    <t>AstraZeneca</t>
  </si>
  <si>
    <t>Merck &amp; Co.</t>
  </si>
  <si>
    <t>Pfizer</t>
  </si>
  <si>
    <t>Kyowa Kirin</t>
  </si>
  <si>
    <t>n/a</t>
  </si>
  <si>
    <t>Lilly</t>
  </si>
  <si>
    <t>Alnylam</t>
  </si>
  <si>
    <t xml:space="preserve">Bristol Myers Squibb </t>
  </si>
  <si>
    <t>Visible Alpha Marketer</t>
  </si>
  <si>
    <t>Cytokinetics</t>
  </si>
  <si>
    <t>Teva</t>
  </si>
  <si>
    <t>2027 and 2028 Cabometyx/Cometriq consensus sales estimates exclude U.S. revenue based on our current expectation of our royalty on U.S. sales expiring in 2026.</t>
  </si>
  <si>
    <t>Reflects worldwide consensus sales estimates for Nurtec ODT only. Zavzpret sales are not included in these consensus sales estimates.</t>
  </si>
  <si>
    <t>Royalty Pharma is only entitled to a royalty on the portion of Farxiga sales that exclude Xigduo. Farxiga/Onglyza consensus sales estimates for 2026-2028 are excluded based on our expectation of our royalty will expire at the end of 2025.</t>
  </si>
  <si>
    <t>Consensus sales estimates for selected development-stage product are presented on a risk-adjusted basis.</t>
  </si>
  <si>
    <t>Other Significant Funding Arrangements</t>
  </si>
  <si>
    <t>Funded</t>
  </si>
  <si>
    <t>Total</t>
  </si>
  <si>
    <t xml:space="preserve">If TEV-'749 is approved by the FDA, we will receive payments of $100 million in addition to tiered royalty payments based on worldwide sales of TEV-'749. If Teva chooses not to file a New Drug Application with the FDA following positive Phase 3 study results of TEV-‘749, we will receive a payment of $125 million. </t>
  </si>
  <si>
    <t>Total Repayments Based on Amounts Funded</t>
  </si>
  <si>
    <r>
      <t>Cytokinetics Commercial Launch Funding</t>
    </r>
    <r>
      <rPr>
        <vertAlign val="superscript"/>
        <sz val="10"/>
        <rFont val="Calibri"/>
        <family val="2"/>
        <scheme val="minor"/>
      </rPr>
      <t>(1)</t>
    </r>
  </si>
  <si>
    <t>Refer to footnote (4)</t>
  </si>
  <si>
    <t>Required Future Draw</t>
  </si>
  <si>
    <t>Potential Future Draw</t>
  </si>
  <si>
    <t>Payments Received to Date</t>
  </si>
  <si>
    <r>
      <t>Cytokinetics Development Funding</t>
    </r>
    <r>
      <rPr>
        <vertAlign val="superscript"/>
        <sz val="10"/>
        <color rgb="FF000000"/>
        <rFont val="Calibri"/>
        <family val="2"/>
        <scheme val="minor"/>
      </rPr>
      <t>(2)</t>
    </r>
  </si>
  <si>
    <t>Refer to footnote (2)</t>
  </si>
  <si>
    <r>
      <t>Teva Development Co-Funding Arrangement</t>
    </r>
    <r>
      <rPr>
        <vertAlign val="superscript"/>
        <sz val="10"/>
        <color rgb="FF000000"/>
        <rFont val="Calibri"/>
        <family val="2"/>
        <scheme val="minor"/>
      </rPr>
      <t>(3)</t>
    </r>
  </si>
  <si>
    <r>
      <t>$100 or $125</t>
    </r>
    <r>
      <rPr>
        <vertAlign val="superscript"/>
        <sz val="10"/>
        <color rgb="FF000000"/>
        <rFont val="Calibri"/>
        <family val="2"/>
        <scheme val="minor"/>
      </rPr>
      <t>(3)</t>
    </r>
  </si>
  <si>
    <t>Revolution Medicines Funding Commitments</t>
  </si>
  <si>
    <r>
      <t>Royalty commitment</t>
    </r>
    <r>
      <rPr>
        <vertAlign val="superscript"/>
        <sz val="10"/>
        <color rgb="FF000000"/>
        <rFont val="Calibri"/>
        <family val="2"/>
        <scheme val="minor"/>
      </rPr>
      <t>(4)</t>
    </r>
  </si>
  <si>
    <t>N/A - no amounts funded to date</t>
  </si>
  <si>
    <t>Out of the seven tranches, we have funded a total of $175 million under tranches one, four, and six. Quarterly payments on tranche one began in the fourth quarter of 2023 and continue through the first quarter of 2032. Quarterly payments on tranche six will begin in the first quarter of 2026 and continue through the second quarter of 2034. Quarterly payments on tranche four will begin in the first quarter of 2027 and continue through the second quarter of 2035.</t>
  </si>
  <si>
    <t>If a Phase 3 trial of omecamtiv mecarbil is positive and FDA approval is received within a specific timeframe, we will receive payments of $100 million and the greater of an incremental 2% royalty on omecamtiv mecarbil, or quarterly fixed payments ranging from $5 million to $8 million per quarter for 18 quarters and an incremental 2% royalty thereafter. Alternatively, if FDA approval is not received within a specific timeframe, we will receive 18 quarterly fixed payments totaling $240 million. Alternatively, if a Phase 3 clinical trial is not positive within a specific timeframe, we will receive 22 quarterly fixed payments totaling $230 million.</t>
  </si>
  <si>
    <t>Portfolio Receipts Drivers</t>
  </si>
  <si>
    <t>Q2 2025 vs. Q2 2024</t>
  </si>
  <si>
    <t>Drivers of Portfolio Receipts in the second quarter of 2025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</si>
  <si>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</si>
  <si>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$194 million, 0%</t>
  </si>
  <si>
    <t>Primarily driven by strong Trikafta/Kaftrio demand globally and higher net realized pricing in the United States, while ex-US was impacted by a revenue decline in Russia.</t>
  </si>
  <si>
    <t>Benefited from continued growth across all regions, reflecting patient demand, single inhaler triple therapy class growth, and increased market share.</t>
  </si>
  <si>
    <t>Primarily due to increased competition.</t>
  </si>
  <si>
    <t>Performance reflected competitive pressures and the impact of Medicare Part D redesign.</t>
  </si>
  <si>
    <t>Driven by sales growth across all regions.</t>
  </si>
  <si>
    <t>Driven by market share gains and market growth, including the newly launched indication in Ulcerative colitis. Growth was partially offset by the impact of Medicare Part D redesign.</t>
  </si>
  <si>
    <t>Primarily driven by continued demand growth from uptake in combination with Opdivo in first-line renal cell carcinoma and an increase in average net selling price.</t>
  </si>
  <si>
    <t>Benefited from favorable net pricing in the United States, while ex-US increase was partially due to a one-time VAT refund and the timing of shipments.</t>
  </si>
  <si>
    <t>Reflected inventory dynamics and lower average realized price, partially offset by higher demand.</t>
  </si>
  <si>
    <t>Driven by continued share gains and market growth, partially offset by the impact of Medicare Part D redesign.</t>
  </si>
  <si>
    <t>Other products</t>
  </si>
  <si>
    <t>*Includes Kalydeco, Orkambi, Symdeko/Symkevi, Trikafta/Kaftrio, and Alyftrek.</t>
  </si>
  <si>
    <t>Adstiladrin</t>
  </si>
  <si>
    <t>Entyvio</t>
  </si>
  <si>
    <t>Gavreto</t>
  </si>
  <si>
    <t>Skytrofa</t>
  </si>
  <si>
    <t>Rytelo</t>
  </si>
  <si>
    <t>Yorvipath</t>
  </si>
  <si>
    <t>Total (2020-2025)</t>
  </si>
  <si>
    <t>$250m required draw on U.S. FDA approval of daraxonrasib in pancreatic cancer; additional tranches at Revolution Medicines option based on sales milestones</t>
  </si>
  <si>
    <t>Revolution Medicines Senior Secured Loan</t>
  </si>
  <si>
    <t>$250m required draw on positive Phase 3 results in pancreatic cancer; additional payments at Revolution Medicines option based on clinical, regulatory and sales milestones</t>
  </si>
  <si>
    <t>Daraxonrasib</t>
  </si>
  <si>
    <t>R&amp;D funding of $250 million over six quarters</t>
  </si>
  <si>
    <t>Niktimvo</t>
  </si>
  <si>
    <t>Milestone payments contingent on the achievements of certain regulatory and commercial milestones</t>
  </si>
  <si>
    <t xml:space="preserve">An additional $175 million within 12 months of approval of aficamten in oHCM; RP option to invest an additional $150 million to fund Phase 3 development of CK-586 </t>
  </si>
  <si>
    <t>Cytokinetics Funding</t>
  </si>
  <si>
    <t>Frexalimab</t>
  </si>
  <si>
    <t>Milestone payments contingent on the achievement of certain regulatory milestones</t>
  </si>
  <si>
    <t>$100m R&amp;D funding with $25m option for additional funding subject to mutual agreement</t>
  </si>
  <si>
    <t>TEV-749</t>
  </si>
  <si>
    <t>Option for PTC to sell up to all of its retained royalties on Evrysdi for up to $500 million or for Royalty Pharma to acquire half of such retained royalties for up to $250 million at a later date</t>
  </si>
  <si>
    <t>Evrysdi (Second Investment)</t>
  </si>
  <si>
    <t>$200 million milestone payment contingent on certain manufacturing goals that are expected to be achieved in 2025</t>
  </si>
  <si>
    <t>Erleada (Second Investment)</t>
  </si>
  <si>
    <t>$400 million in additional payments contingent on the achievement of certain regulatory and commercial milestones</t>
  </si>
  <si>
    <t>$625 million in additional pelacarsen milestone payments</t>
  </si>
  <si>
    <t>Spinraza / Pelacarsen</t>
  </si>
  <si>
    <t>$160 million in additional payments contingent on the achievement of certain clinical, regulatory, and sales milestones</t>
  </si>
  <si>
    <t>Following Merck’s decision to proceed with Phase 3, Royalty Pharma has the option to provide an additional $375 million to co-fund the pivotal clinical development program</t>
  </si>
  <si>
    <t>MK-8189 R&amp;D Funding</t>
  </si>
  <si>
    <t>$165 million in potential sales-based milestones</t>
  </si>
  <si>
    <t>Airsupra BATURA Trial Funding</t>
  </si>
  <si>
    <t>Apiject</t>
  </si>
  <si>
    <t>Additional tranches upon the occurrence of certain regulatory and clinical development milestones related to omecamtiv mecarbil and aficamten</t>
  </si>
  <si>
    <t>Cytokinetics Launch &amp; Development Funding</t>
  </si>
  <si>
    <t>Two additional $50 million payments, conditional upon the initiation of potential pivotal clinical trials for oHCM and nHCM, respectively</t>
  </si>
  <si>
    <t>Aficamten (Initial Investment)</t>
  </si>
  <si>
    <t>Orladeyo (Second Investment) / BCX10013</t>
  </si>
  <si>
    <t>$350 million in Development Funding Bonds, with the flexibility to draw over a one year period, with a minimum draw of $150 million</t>
  </si>
  <si>
    <t>MorphoSys Development Funding Bonds</t>
  </si>
  <si>
    <t>$150 million upon reaching certain milestones for otilimab, gantenerumab and pelabresib</t>
  </si>
  <si>
    <t>MorphoSys Royalties</t>
  </si>
  <si>
    <t>$60 million in contingent sales-based milestone payments</t>
  </si>
  <si>
    <t>$50 million in additional payments contingent on the achievement of regulatory approvals of cabozantinib for prostate cancer and lung cancer in the U.S. and Europe</t>
  </si>
  <si>
    <t>$95 million in additional milestone payments contingent on the achievement of certain clinical, regulatory and commercialization milestones</t>
  </si>
  <si>
    <t>Orladeyo (initial Investment) / BCX9930</t>
  </si>
  <si>
    <t>Potential milestone payment of $75 million</t>
  </si>
  <si>
    <t>Cystic Fibrosis Tail</t>
  </si>
  <si>
    <t>$100 million upon the start of the oral zavegepant Phase 3 program; Commercial Launch Preferred Equity from Biohaven for a total of $200</t>
  </si>
  <si>
    <t>Biohaven (Full Funding)</t>
  </si>
  <si>
    <t>Evrysdi (Initial Investment)</t>
  </si>
  <si>
    <t>Idhifa</t>
  </si>
  <si>
    <t>FY</t>
  </si>
  <si>
    <t>Deal</t>
  </si>
  <si>
    <t>Milestones / Future Payments Comments</t>
  </si>
  <si>
    <t>Total ($m)</t>
  </si>
  <si>
    <t>Milestones / Future Payments ($m)</t>
  </si>
  <si>
    <t>Upfront ($m)</t>
  </si>
  <si>
    <r>
      <t>Up to $300 million</t>
    </r>
    <r>
      <rPr>
        <sz val="10"/>
        <color rgb="FF000000"/>
        <rFont val="Calibri"/>
        <family val="2"/>
        <scheme val="minor"/>
      </rPr>
      <t> in additional payments contingent on the achievement of certain sales milestones</t>
    </r>
  </si>
  <si>
    <r>
      <t>$15 million</t>
    </r>
    <r>
      <rPr>
        <sz val="10"/>
        <color rgb="FF000000"/>
        <rFont val="Calibri"/>
        <family val="2"/>
        <scheme val="minor"/>
      </rPr>
      <t> regulatory milestone</t>
    </r>
  </si>
  <si>
    <t>Payments for Employee EPAs</t>
  </si>
  <si>
    <r>
      <rPr>
        <sz val="10"/>
        <color rgb="FF000000"/>
        <rFont val="Calibri"/>
        <family val="2"/>
      </rPr>
      <t>Attributable to the incremental royalties we acquired in the</t>
    </r>
    <r>
      <rPr>
        <sz val="10"/>
        <color rgb="FFFF0000"/>
        <rFont val="Calibri"/>
        <family val="2"/>
      </rPr>
      <t xml:space="preserve"> </t>
    </r>
    <r>
      <rPr>
        <sz val="10"/>
        <color rgb="FF000000"/>
        <rFont val="Calibri"/>
        <family val="2"/>
      </rPr>
      <t>second quarter of 2024 and strong growth globally.</t>
    </r>
  </si>
  <si>
    <t xml:space="preserve">Experienced growth despite discontinued promotion in most markets. In May 2025, Camber Pharmaceuticals announced the U.S. launch of Eltrombopag (the first AB-rated generic for Promacta).  </t>
  </si>
  <si>
    <t>0</t>
  </si>
  <si>
    <t>Royalty rates shown reflect royalties on drawn tranches only. Royalty rate on sales of $0-2 billion may increase in the years from 2030 to 2041 in the event that sales in the immediate prior year are below an agreed-upon threshold.</t>
  </si>
  <si>
    <t xml:space="preserve">Voranigo sales are not disclosed by Servier. </t>
  </si>
  <si>
    <r>
      <t>Reported sales</t>
    </r>
    <r>
      <rPr>
        <vertAlign val="superscript"/>
        <sz val="10"/>
        <rFont val="Calibri"/>
        <family val="2"/>
        <scheme val="minor"/>
      </rPr>
      <t>(10)</t>
    </r>
  </si>
  <si>
    <t>The loan commitment is comprised of three $250 million tranches at SOFR plus 5.75% (3.5% SOFR floor) which matures six years after the first tranche is drawn. Revolution Medicines is required to draw the first tranche upon the occurrence of a certain regulatory milestone and has the option to draw the remaining tranches upon the achievement of certain sales-based milestones.</t>
  </si>
  <si>
    <t>Driven by its strong launch in the United States.</t>
  </si>
  <si>
    <t>Primarily driven by the additions of Rytelo and Skytrofa.</t>
  </si>
  <si>
    <t>Attributable to a one-time distribution related to the Legacy SLP Interest.</t>
  </si>
  <si>
    <r>
      <t>Loan commitment</t>
    </r>
    <r>
      <rPr>
        <vertAlign val="superscript"/>
        <sz val="10"/>
        <color rgb="FF000000"/>
        <rFont val="Calibri"/>
        <family val="2"/>
        <scheme val="minor"/>
      </rPr>
      <t>(5)</t>
    </r>
  </si>
  <si>
    <t>The royalty commitment has five $250 million tranches in exchange for tiered royalities on annual worldwide net sales of daraxonrasib (and zoldonrasib if approved in an overlapping daraxonrasib indication). Tranche one was funded in June 2025, see tab 4a Portfolio Royalty Terms for details on royalty rates. Revolution Medicines is required to draw the second tranche upon the occurrence of a certain clinical milestone and has the option to draw the remaining tranches upon the achievement of certain clinical, regulatory, or sales-based milestones.</t>
  </si>
  <si>
    <r>
      <t>Daraxonrasib</t>
    </r>
    <r>
      <rPr>
        <vertAlign val="superscript"/>
        <sz val="10"/>
        <rFont val="Calibri"/>
        <family val="2"/>
        <scheme val="minor"/>
      </rPr>
      <t>(20)</t>
    </r>
  </si>
  <si>
    <t xml:space="preserve">AML: acute myelogenous leukemia; CLE: cutaneous lupus erythematosus; COPD: chronic obstructive pulmonary disease; ES: epithelioid sarcoma; FL: follicular lymphoma; IDH2: isocitrate dehydrogenase-2; ITP: immune thrombocytopenic purpura; MDD: major depressive disorder; MSA: multiple systems atrophy; nOH: neurogenic orthostatic hypotension; oHCM: obstructive hypertrophic cardiomyopathy; R/R: relapsed/refractory; RAS : Rat Sarcoma viral oncogene homologs; SLE: systemic lupus erythematosus; </t>
  </si>
  <si>
    <t>$57 million, +17%</t>
  </si>
  <si>
    <t>$56 million, -13%</t>
  </si>
  <si>
    <t>$44 million, -11%</t>
  </si>
  <si>
    <t>$33 million, +32%</t>
  </si>
  <si>
    <t>$42 million, +8%</t>
  </si>
  <si>
    <t>$33 million, +7%</t>
  </si>
  <si>
    <t>$37 million, +24%</t>
  </si>
  <si>
    <t>$20 million, +22%</t>
  </si>
  <si>
    <t>$12 million, +25%</t>
  </si>
  <si>
    <t>$10 million, -4%</t>
  </si>
  <si>
    <t>$10 million, +10%</t>
  </si>
  <si>
    <t>$26 million, n/a</t>
  </si>
  <si>
    <t>$98 million, +25%</t>
  </si>
  <si>
    <t>$56 million, n/a</t>
  </si>
  <si>
    <t xml:space="preserve">Q2 2025 sales were not available as the marketers have not reported by August 5, 2025. </t>
  </si>
  <si>
    <r>
      <t>2023 PF</t>
    </r>
    <r>
      <rPr>
        <b/>
        <vertAlign val="superscript"/>
        <sz val="10"/>
        <color theme="0"/>
        <rFont val="Calibri"/>
        <family val="2"/>
        <scheme val="minor"/>
      </rPr>
      <t>(2)</t>
    </r>
  </si>
  <si>
    <r>
      <t>2022 PF</t>
    </r>
    <r>
      <rPr>
        <b/>
        <vertAlign val="superscript"/>
        <sz val="10"/>
        <color theme="0"/>
        <rFont val="Calibri"/>
        <family val="2"/>
        <scheme val="minor"/>
      </rPr>
      <t>(2)</t>
    </r>
  </si>
  <si>
    <r>
      <t>Gross receipts</t>
    </r>
    <r>
      <rPr>
        <b/>
        <vertAlign val="superscript"/>
        <sz val="10"/>
        <rFont val="Calibri"/>
        <family val="2"/>
        <scheme val="minor"/>
      </rPr>
      <t>(3)</t>
    </r>
  </si>
  <si>
    <r>
      <t>% Attributable to RP</t>
    </r>
    <r>
      <rPr>
        <i/>
        <vertAlign val="superscript"/>
        <sz val="10"/>
        <rFont val="Calibri"/>
        <family val="2"/>
        <scheme val="minor"/>
      </rPr>
      <t>(4)</t>
    </r>
  </si>
  <si>
    <r>
      <t>Reported sales</t>
    </r>
    <r>
      <rPr>
        <vertAlign val="superscript"/>
        <sz val="10"/>
        <rFont val="Calibri"/>
        <family val="2"/>
        <scheme val="minor"/>
      </rPr>
      <t>(6)</t>
    </r>
  </si>
  <si>
    <r>
      <t>Reported sales</t>
    </r>
    <r>
      <rPr>
        <vertAlign val="superscript"/>
        <sz val="10"/>
        <rFont val="Calibri"/>
        <family val="2"/>
        <scheme val="minor"/>
      </rPr>
      <t>(11)</t>
    </r>
  </si>
  <si>
    <r>
      <t>Expired products</t>
    </r>
    <r>
      <rPr>
        <b/>
        <vertAlign val="superscript"/>
        <sz val="10"/>
        <rFont val="Calibri"/>
        <family val="2"/>
        <scheme val="minor"/>
      </rPr>
      <t>(12)</t>
    </r>
  </si>
  <si>
    <r>
      <t>Reported sales</t>
    </r>
    <r>
      <rPr>
        <vertAlign val="superscript"/>
        <sz val="10"/>
        <rFont val="Calibri"/>
        <family val="2"/>
        <scheme val="minor"/>
      </rPr>
      <t>(13)</t>
    </r>
  </si>
  <si>
    <t>Servier</t>
  </si>
  <si>
    <t>For marketers where consensus sales estimates are not reported in U.S. dollars, we converted the estimates to U.S. dollars based on the applicable spot foreign exchange rates as of August 4, 2025 based on FactSet.</t>
  </si>
  <si>
    <t>Consensus sales estimates are not available for Voranigo.</t>
  </si>
  <si>
    <t>For 2025-2028, 11 brokers forecast Alyftrek and 13 brokers forecast Trikafta.</t>
  </si>
  <si>
    <r>
      <t>Nurtec ODT/Zavzpret</t>
    </r>
    <r>
      <rPr>
        <vertAlign val="superscript"/>
        <sz val="10"/>
        <color rgb="FF000000"/>
        <rFont val="Calibri"/>
        <family val="2"/>
        <scheme val="minor"/>
      </rPr>
      <t>(7)</t>
    </r>
  </si>
  <si>
    <r>
      <t>Proceeds from available for sale debt securities</t>
    </r>
    <r>
      <rPr>
        <vertAlign val="superscript"/>
        <sz val="10"/>
        <rFont val="Calibri"/>
        <family val="2"/>
        <scheme val="minor"/>
      </rPr>
      <t>(3)</t>
    </r>
  </si>
  <si>
    <r>
      <t>Distributions from equity method investees</t>
    </r>
    <r>
      <rPr>
        <vertAlign val="superscript"/>
        <sz val="10"/>
        <rFont val="Calibri"/>
        <family val="2"/>
        <scheme val="minor"/>
      </rPr>
      <t>(3)</t>
    </r>
  </si>
  <si>
    <r>
      <t>Interest paid/(received), net</t>
    </r>
    <r>
      <rPr>
        <vertAlign val="superscript"/>
        <sz val="10"/>
        <rFont val="Calibri"/>
        <family val="2"/>
        <scheme val="minor"/>
      </rPr>
      <t>(3)</t>
    </r>
  </si>
  <si>
    <r>
      <t>Derivative collateral posted/(received), net</t>
    </r>
    <r>
      <rPr>
        <vertAlign val="superscript"/>
        <sz val="10"/>
        <rFont val="Calibri"/>
        <family val="2"/>
        <scheme val="minor"/>
      </rPr>
      <t>(3)</t>
    </r>
  </si>
  <si>
    <r>
      <t>Development-stage funding payments</t>
    </r>
    <r>
      <rPr>
        <vertAlign val="superscript"/>
        <sz val="10"/>
        <rFont val="Calibri"/>
        <family val="2"/>
        <scheme val="minor"/>
      </rPr>
      <t>(4)</t>
    </r>
  </si>
  <si>
    <r>
      <t>Distributions to legacy non-controlling interests - Portfolio Receipts</t>
    </r>
    <r>
      <rPr>
        <vertAlign val="superscript"/>
        <sz val="10"/>
        <rFont val="Calibri"/>
        <family val="2"/>
        <scheme val="minor"/>
      </rPr>
      <t>(3)</t>
    </r>
  </si>
  <si>
    <r>
      <t>Interest (paid)/received, net</t>
    </r>
    <r>
      <rPr>
        <vertAlign val="superscript"/>
        <sz val="10"/>
        <rFont val="Calibri"/>
        <family val="2"/>
        <scheme val="minor"/>
      </rPr>
      <t>(3)</t>
    </r>
  </si>
  <si>
    <r>
      <t>Selected Development-Stage Product Candidates</t>
    </r>
    <r>
      <rPr>
        <b/>
        <vertAlign val="superscript"/>
        <sz val="10"/>
        <color rgb="FF000000"/>
        <rFont val="Calibri"/>
        <family val="2"/>
        <scheme val="minor"/>
      </rPr>
      <t>(9)</t>
    </r>
  </si>
  <si>
    <t xml:space="preserve">Represents worldwide consensus sales estimates based on Visible Alpha for marketers as of August 5, 2025 except for: (i) Imbruvica is comprised of AbbVie U.S. consensus sales estimates and Johnson &amp; Johnson ex-U.S. consensus sales estimates and (ii) Cabometyx/Cometriq is comprised of Exelixis consensus sales estimates for the U.S., Japan and Rest of World. </t>
  </si>
  <si>
    <t>Refer to footnote (5)</t>
  </si>
  <si>
    <t>Refer to footnote (8)</t>
  </si>
  <si>
    <t>As of August 5, 2025, there were no Kyowa Kirin analyst estimates available for Crysvita sales in the European Union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</si>
</sst>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 numFmtId="173" formatCode="_(&quot;$&quot;* #,##0_);_(&quot;$&quot;* \(#,##0\);_(&quot;$&quot;* &quot;-&quot;??_);_(@_)"/>
    <numFmt numFmtId="174" formatCode="0.000%"/>
    <numFmt numFmtId="175" formatCode="#,##0_);\(#,##0\);\-\ \ "/>
    <numFmt numFmtId="176" formatCode="_(#,##0%_);\(#,##0%\);_(&quot;–&quot;_)_%;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i/>
      <sz val="8"/>
      <name val="Calibri"/>
      <family val="2"/>
      <scheme val="minor"/>
    </font>
    <font>
      <b/>
      <sz val="8"/>
      <color theme="0"/>
      <name val="Calibri"/>
      <family val="2"/>
      <scheme val="minor"/>
    </font>
    <font>
      <sz val="10"/>
      <name val="Calibri"/>
      <family val="2"/>
    </font>
    <font>
      <u/>
      <sz val="11"/>
      <color theme="10"/>
      <name val="Calibri"/>
      <family val="2"/>
      <scheme val="minor"/>
    </font>
    <font>
      <sz val="12"/>
      <color rgb="FFFF0000"/>
      <name val="Calibri"/>
      <family val="2"/>
      <scheme val="minor"/>
    </font>
    <font>
      <b/>
      <sz val="10"/>
      <color rgb="FFFF0000"/>
      <name val="Calibri"/>
      <family val="2"/>
      <scheme val="minor"/>
    </font>
    <font>
      <i/>
      <sz val="12"/>
      <color rgb="FFFF0000"/>
      <name val="Calibri"/>
      <family val="2"/>
      <scheme val="minor"/>
    </font>
    <font>
      <i/>
      <sz val="10"/>
      <color rgb="FFFF0000"/>
      <name val="Calibri"/>
      <family val="2"/>
      <scheme val="minor"/>
    </font>
    <font>
      <sz val="10"/>
      <color rgb="FFFF0000"/>
      <name val="Calibri"/>
      <family val="2"/>
      <scheme val="minor"/>
    </font>
    <font>
      <sz val="8"/>
      <name val="Calibri"/>
      <family val="2"/>
    </font>
    <font>
      <b/>
      <u val="singleAccounting"/>
      <sz val="10"/>
      <color rgb="FF000000"/>
      <name val="Calibri"/>
      <family val="2"/>
      <scheme val="minor"/>
    </font>
    <font>
      <b/>
      <sz val="10"/>
      <color theme="1"/>
      <name val="Calibri"/>
      <family val="2"/>
      <scheme val="minor"/>
    </font>
    <font>
      <sz val="10"/>
      <color rgb="FF000000"/>
      <name val="Arial"/>
      <family val="2"/>
    </font>
    <font>
      <sz val="10"/>
      <color rgb="FF000000"/>
      <name val="Calibri"/>
      <family val="2"/>
    </font>
    <font>
      <sz val="10"/>
      <color rgb="FFFF0000"/>
      <name val="Calibri"/>
      <family val="2"/>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0.39997558519241921"/>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s>
  <cellStyleXfs count="19">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44" fontId="16" fillId="0" borderId="0" applyFont="0" applyFill="0" applyBorder="0" applyAlignment="0" applyProtection="0"/>
    <xf numFmtId="0" fontId="22" fillId="0" borderId="0"/>
    <xf numFmtId="9" fontId="4" fillId="0" borderId="0" applyFont="0" applyFill="0" applyBorder="0" applyAlignment="0" applyProtection="0"/>
    <xf numFmtId="44" fontId="4" fillId="0" borderId="0" applyFont="0" applyFill="0" applyBorder="0" applyAlignment="0" applyProtection="0"/>
    <xf numFmtId="0" fontId="35"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0" fontId="44" fillId="0" borderId="0" applyBorder="0">
      <alignment wrapText="1"/>
    </xf>
  </cellStyleXfs>
  <cellXfs count="497">
    <xf numFmtId="0" fontId="0" fillId="0" borderId="0" xfId="0"/>
    <xf numFmtId="0" fontId="6" fillId="0" borderId="0" xfId="0" applyFont="1"/>
    <xf numFmtId="0" fontId="7" fillId="0" borderId="0" xfId="0" applyFont="1"/>
    <xf numFmtId="0" fontId="8" fillId="0" borderId="0" xfId="0" applyFont="1"/>
    <xf numFmtId="166" fontId="6" fillId="0" borderId="0" xfId="0" applyNumberFormat="1" applyFont="1"/>
    <xf numFmtId="0" fontId="6" fillId="0" borderId="9" xfId="0" applyFont="1" applyBorder="1"/>
    <xf numFmtId="165" fontId="6" fillId="0" borderId="0" xfId="1" applyNumberFormat="1" applyFont="1"/>
    <xf numFmtId="0" fontId="11" fillId="0" borderId="0" xfId="0" applyFont="1"/>
    <xf numFmtId="0" fontId="6" fillId="0" borderId="0" xfId="0" quotePrefix="1" applyFont="1" applyAlignment="1">
      <alignment horizontal="right" vertical="top"/>
    </xf>
    <xf numFmtId="165" fontId="6" fillId="0" borderId="0" xfId="1" applyNumberFormat="1" applyFont="1" applyBorder="1"/>
    <xf numFmtId="0" fontId="6" fillId="0" borderId="0" xfId="0" applyFont="1" applyAlignment="1">
      <alignment wrapText="1"/>
    </xf>
    <xf numFmtId="166" fontId="6" fillId="2" borderId="0" xfId="1" applyNumberFormat="1" applyFont="1" applyFill="1" applyBorder="1"/>
    <xf numFmtId="0" fontId="6" fillId="2" borderId="0" xfId="0" applyFont="1" applyFill="1"/>
    <xf numFmtId="165" fontId="6" fillId="2" borderId="0" xfId="1" applyNumberFormat="1" applyFont="1" applyFill="1" applyBorder="1"/>
    <xf numFmtId="0" fontId="6" fillId="2" borderId="0" xfId="0" applyFont="1" applyFill="1" applyAlignment="1">
      <alignment horizontal="center"/>
    </xf>
    <xf numFmtId="0" fontId="6" fillId="2" borderId="0" xfId="1" applyNumberFormat="1" applyFont="1" applyFill="1" applyBorder="1" applyAlignment="1">
      <alignment horizontal="center"/>
    </xf>
    <xf numFmtId="165" fontId="6" fillId="2" borderId="0" xfId="1" applyNumberFormat="1" applyFont="1" applyFill="1" applyBorder="1" applyAlignment="1">
      <alignment horizontal="center"/>
    </xf>
    <xf numFmtId="166" fontId="6" fillId="2" borderId="0" xfId="0" applyNumberFormat="1" applyFont="1" applyFill="1"/>
    <xf numFmtId="164" fontId="6" fillId="2" borderId="0" xfId="2" applyNumberFormat="1" applyFont="1" applyFill="1" applyBorder="1" applyAlignment="1">
      <alignment horizontal="right"/>
    </xf>
    <xf numFmtId="164" fontId="6" fillId="2" borderId="0" xfId="2" applyNumberFormat="1" applyFont="1" applyFill="1" applyBorder="1"/>
    <xf numFmtId="0" fontId="7" fillId="2" borderId="0" xfId="0" applyFont="1" applyFill="1"/>
    <xf numFmtId="166" fontId="7" fillId="2" borderId="0" xfId="0" applyNumberFormat="1" applyFont="1" applyFill="1"/>
    <xf numFmtId="166" fontId="7" fillId="2" borderId="0" xfId="1" applyNumberFormat="1" applyFont="1" applyFill="1" applyBorder="1"/>
    <xf numFmtId="164" fontId="7" fillId="2" borderId="0" xfId="2" applyNumberFormat="1" applyFont="1" applyFill="1" applyBorder="1"/>
    <xf numFmtId="0" fontId="15" fillId="0" borderId="0" xfId="0" applyFont="1"/>
    <xf numFmtId="166" fontId="7" fillId="2" borderId="0" xfId="0" applyNumberFormat="1" applyFont="1" applyFill="1" applyAlignment="1">
      <alignment horizontal="right"/>
    </xf>
    <xf numFmtId="166" fontId="7" fillId="2" borderId="0" xfId="1" applyNumberFormat="1" applyFont="1" applyFill="1" applyBorder="1" applyAlignment="1">
      <alignment horizontal="right"/>
    </xf>
    <xf numFmtId="0" fontId="7" fillId="2" borderId="0" xfId="0" applyFont="1" applyFill="1" applyAlignment="1">
      <alignment horizontal="right"/>
    </xf>
    <xf numFmtId="164" fontId="7" fillId="2" borderId="0" xfId="2" applyNumberFormat="1" applyFont="1" applyFill="1" applyBorder="1" applyAlignment="1">
      <alignment horizontal="right"/>
    </xf>
    <xf numFmtId="166" fontId="6" fillId="2" borderId="0" xfId="1" applyNumberFormat="1" applyFont="1" applyFill="1"/>
    <xf numFmtId="164" fontId="6" fillId="2" borderId="0" xfId="2" applyNumberFormat="1" applyFont="1" applyFill="1" applyAlignment="1">
      <alignment horizontal="right"/>
    </xf>
    <xf numFmtId="0" fontId="6" fillId="0" borderId="0" xfId="0" applyFont="1" applyAlignment="1">
      <alignment vertical="center"/>
    </xf>
    <xf numFmtId="0" fontId="6" fillId="0" borderId="5" xfId="0" applyFont="1" applyBorder="1" applyAlignment="1">
      <alignment vertical="center" wrapText="1"/>
    </xf>
    <xf numFmtId="0" fontId="6" fillId="3" borderId="5" xfId="0" applyFont="1" applyFill="1" applyBorder="1" applyAlignment="1">
      <alignment vertical="center" wrapText="1"/>
    </xf>
    <xf numFmtId="166" fontId="6" fillId="0" borderId="0" xfId="1" applyNumberFormat="1" applyFont="1" applyBorder="1" applyAlignment="1">
      <alignment vertical="center"/>
    </xf>
    <xf numFmtId="166" fontId="6" fillId="0" borderId="0" xfId="1" applyNumberFormat="1" applyFont="1" applyAlignment="1">
      <alignment vertical="center"/>
    </xf>
    <xf numFmtId="166" fontId="6" fillId="0" borderId="7" xfId="1" applyNumberFormat="1" applyFont="1" applyBorder="1" applyAlignment="1">
      <alignment vertical="center"/>
    </xf>
    <xf numFmtId="166" fontId="6" fillId="0" borderId="3" xfId="1" applyNumberFormat="1" applyFont="1" applyBorder="1" applyAlignment="1">
      <alignment vertical="center"/>
    </xf>
    <xf numFmtId="166" fontId="6" fillId="6" borderId="10" xfId="1" applyNumberFormat="1" applyFont="1" applyFill="1" applyBorder="1" applyAlignment="1">
      <alignment vertical="center"/>
    </xf>
    <xf numFmtId="166" fontId="6" fillId="0" borderId="8" xfId="1" applyNumberFormat="1" applyFont="1" applyBorder="1" applyAlignment="1">
      <alignment vertical="center"/>
    </xf>
    <xf numFmtId="166" fontId="6" fillId="6" borderId="9" xfId="1" applyNumberFormat="1" applyFont="1" applyFill="1" applyBorder="1" applyAlignment="1">
      <alignment vertical="center"/>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12" xfId="0" applyFont="1" applyFill="1" applyBorder="1" applyAlignment="1">
      <alignment horizontal="center" vertical="center"/>
    </xf>
    <xf numFmtId="0" fontId="20" fillId="0" borderId="0" xfId="0" applyFont="1"/>
    <xf numFmtId="0" fontId="15"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165" fontId="6" fillId="2" borderId="0" xfId="1" applyNumberFormat="1" applyFont="1" applyFill="1" applyAlignment="1">
      <alignment horizontal="center"/>
    </xf>
    <xf numFmtId="0" fontId="6" fillId="2" borderId="0" xfId="1" applyNumberFormat="1" applyFont="1" applyFill="1" applyAlignment="1">
      <alignment horizontal="center"/>
    </xf>
    <xf numFmtId="165" fontId="6" fillId="0" borderId="3" xfId="1" applyNumberFormat="1" applyFont="1" applyBorder="1" applyAlignment="1">
      <alignment vertical="center"/>
    </xf>
    <xf numFmtId="165" fontId="6" fillId="6" borderId="10" xfId="1" applyNumberFormat="1" applyFont="1" applyFill="1" applyBorder="1" applyAlignment="1">
      <alignment vertical="center"/>
    </xf>
    <xf numFmtId="165" fontId="6" fillId="0" borderId="7" xfId="1" applyNumberFormat="1" applyFont="1" applyBorder="1" applyAlignment="1">
      <alignment vertical="center"/>
    </xf>
    <xf numFmtId="164" fontId="8" fillId="0" borderId="8" xfId="0" applyNumberFormat="1" applyFont="1" applyBorder="1" applyAlignment="1">
      <alignment vertical="center"/>
    </xf>
    <xf numFmtId="164" fontId="8" fillId="0" borderId="0" xfId="0" applyNumberFormat="1" applyFont="1" applyAlignment="1">
      <alignment vertical="center"/>
    </xf>
    <xf numFmtId="164" fontId="8" fillId="6" borderId="9" xfId="2" applyNumberFormat="1" applyFont="1" applyFill="1" applyBorder="1" applyAlignment="1">
      <alignment vertical="center"/>
    </xf>
    <xf numFmtId="166" fontId="7" fillId="0" borderId="8" xfId="1" applyNumberFormat="1" applyFont="1" applyBorder="1" applyAlignment="1">
      <alignment vertical="center"/>
    </xf>
    <xf numFmtId="166" fontId="7" fillId="6" borderId="9" xfId="1" applyNumberFormat="1" applyFont="1" applyFill="1" applyBorder="1" applyAlignment="1">
      <alignment vertical="center"/>
    </xf>
    <xf numFmtId="9" fontId="8" fillId="0" borderId="8" xfId="0" applyNumberFormat="1" applyFont="1" applyBorder="1" applyAlignment="1">
      <alignment vertical="center"/>
    </xf>
    <xf numFmtId="9" fontId="8" fillId="0" borderId="0" xfId="0" applyNumberFormat="1" applyFont="1" applyAlignment="1">
      <alignment vertical="center"/>
    </xf>
    <xf numFmtId="166" fontId="7" fillId="0" borderId="14" xfId="1" applyNumberFormat="1" applyFont="1" applyBorder="1" applyAlignment="1">
      <alignment vertical="center"/>
    </xf>
    <xf numFmtId="166" fontId="7" fillId="0" borderId="1" xfId="1" applyNumberFormat="1" applyFont="1" applyBorder="1" applyAlignment="1">
      <alignment vertical="center"/>
    </xf>
    <xf numFmtId="166" fontId="7" fillId="6" borderId="15" xfId="1" applyNumberFormat="1" applyFont="1" applyFill="1" applyBorder="1" applyAlignment="1">
      <alignment vertical="center"/>
    </xf>
    <xf numFmtId="166" fontId="6" fillId="0" borderId="9" xfId="1" applyNumberFormat="1" applyFont="1" applyBorder="1" applyAlignment="1">
      <alignment vertical="center"/>
    </xf>
    <xf numFmtId="9" fontId="6" fillId="0" borderId="8" xfId="0" applyNumberFormat="1" applyFont="1" applyBorder="1" applyAlignment="1">
      <alignment vertical="center"/>
    </xf>
    <xf numFmtId="164" fontId="6" fillId="0" borderId="8" xfId="0" applyNumberFormat="1" applyFont="1" applyBorder="1" applyAlignment="1">
      <alignment vertical="center"/>
    </xf>
    <xf numFmtId="0" fontId="14" fillId="5" borderId="6" xfId="0" applyFont="1" applyFill="1" applyBorder="1" applyAlignment="1">
      <alignment horizontal="center" vertical="center"/>
    </xf>
    <xf numFmtId="0" fontId="13" fillId="0" borderId="0" xfId="0" applyFont="1" applyAlignment="1">
      <alignment vertical="center"/>
    </xf>
    <xf numFmtId="166" fontId="6" fillId="0" borderId="0" xfId="0" applyNumberFormat="1" applyFont="1" applyAlignment="1">
      <alignment vertical="center"/>
    </xf>
    <xf numFmtId="166" fontId="7" fillId="0" borderId="0" xfId="0" applyNumberFormat="1" applyFont="1" applyAlignment="1">
      <alignment vertical="center"/>
    </xf>
    <xf numFmtId="0" fontId="13" fillId="0" borderId="0" xfId="0" quotePrefix="1" applyFont="1" applyAlignment="1">
      <alignment horizontal="right" vertical="top" wrapText="1"/>
    </xf>
    <xf numFmtId="166" fontId="6" fillId="0" borderId="0" xfId="0" applyNumberFormat="1" applyFont="1" applyAlignment="1">
      <alignment vertical="top"/>
    </xf>
    <xf numFmtId="0" fontId="13" fillId="0" borderId="0" xfId="0" quotePrefix="1" applyFont="1" applyAlignment="1">
      <alignment horizontal="right" vertical="top"/>
    </xf>
    <xf numFmtId="165" fontId="6" fillId="6" borderId="9" xfId="1" applyNumberFormat="1" applyFont="1" applyFill="1" applyBorder="1" applyAlignment="1">
      <alignment vertical="center"/>
    </xf>
    <xf numFmtId="165" fontId="6" fillId="0" borderId="8" xfId="1" applyNumberFormat="1" applyFont="1" applyBorder="1" applyAlignment="1">
      <alignment vertical="center"/>
    </xf>
    <xf numFmtId="165" fontId="6" fillId="0" borderId="0" xfId="1" applyNumberFormat="1" applyFont="1" applyAlignment="1">
      <alignment vertical="center"/>
    </xf>
    <xf numFmtId="165" fontId="6" fillId="0" borderId="0" xfId="1" applyNumberFormat="1" applyFont="1" applyBorder="1" applyAlignment="1">
      <alignment vertical="center"/>
    </xf>
    <xf numFmtId="9" fontId="7" fillId="0" borderId="0" xfId="2" applyFont="1" applyAlignment="1">
      <alignment vertical="center"/>
    </xf>
    <xf numFmtId="0" fontId="6" fillId="2" borderId="0" xfId="0" applyFont="1" applyFill="1" applyAlignment="1">
      <alignment vertical="center"/>
    </xf>
    <xf numFmtId="165" fontId="6" fillId="2" borderId="0" xfId="1" applyNumberFormat="1" applyFont="1" applyFill="1" applyBorder="1" applyAlignment="1">
      <alignment vertical="center"/>
    </xf>
    <xf numFmtId="166" fontId="7" fillId="0" borderId="0" xfId="1" applyNumberFormat="1" applyFont="1" applyBorder="1" applyAlignment="1">
      <alignment vertical="center"/>
    </xf>
    <xf numFmtId="164" fontId="8" fillId="0" borderId="16" xfId="0" applyNumberFormat="1" applyFont="1" applyBorder="1" applyAlignment="1">
      <alignment vertical="center"/>
    </xf>
    <xf numFmtId="166" fontId="7" fillId="0" borderId="16" xfId="1" applyNumberFormat="1" applyFont="1" applyBorder="1" applyAlignment="1">
      <alignment vertical="center"/>
    </xf>
    <xf numFmtId="9" fontId="8" fillId="0" borderId="16" xfId="0" applyNumberFormat="1" applyFont="1" applyBorder="1" applyAlignment="1">
      <alignment vertical="center"/>
    </xf>
    <xf numFmtId="166" fontId="7" fillId="0" borderId="13" xfId="1" applyNumberFormat="1" applyFont="1" applyBorder="1" applyAlignment="1">
      <alignment vertical="center"/>
    </xf>
    <xf numFmtId="165" fontId="6" fillId="0" borderId="10" xfId="1" applyNumberFormat="1" applyFont="1" applyFill="1" applyBorder="1" applyAlignment="1">
      <alignment vertical="center"/>
    </xf>
    <xf numFmtId="166" fontId="6" fillId="0" borderId="6" xfId="1" applyNumberFormat="1" applyFont="1" applyBorder="1" applyAlignment="1">
      <alignment vertical="center"/>
    </xf>
    <xf numFmtId="165" fontId="6" fillId="0" borderId="3" xfId="1" applyNumberFormat="1" applyFont="1" applyBorder="1" applyAlignment="1">
      <alignment horizontal="right" vertical="center"/>
    </xf>
    <xf numFmtId="165" fontId="6" fillId="0" borderId="11" xfId="1" applyNumberFormat="1" applyFont="1" applyBorder="1" applyAlignment="1">
      <alignment horizontal="right" vertical="center"/>
    </xf>
    <xf numFmtId="165" fontId="6" fillId="0" borderId="11" xfId="1" applyNumberFormat="1" applyFont="1" applyBorder="1" applyAlignment="1">
      <alignment vertical="center"/>
    </xf>
    <xf numFmtId="165" fontId="7" fillId="2" borderId="0" xfId="1" applyNumberFormat="1" applyFont="1" applyFill="1" applyBorder="1"/>
    <xf numFmtId="166" fontId="7" fillId="0" borderId="7" xfId="1" applyNumberFormat="1" applyFont="1" applyBorder="1" applyAlignment="1">
      <alignment vertical="center"/>
    </xf>
    <xf numFmtId="166" fontId="7" fillId="0" borderId="3" xfId="1" applyNumberFormat="1" applyFont="1" applyBorder="1" applyAlignment="1">
      <alignment vertical="center"/>
    </xf>
    <xf numFmtId="166" fontId="7" fillId="6" borderId="10" xfId="1" applyNumberFormat="1" applyFont="1" applyFill="1" applyBorder="1" applyAlignment="1">
      <alignment vertical="center"/>
    </xf>
    <xf numFmtId="165" fontId="7" fillId="2" borderId="0" xfId="1" applyNumberFormat="1" applyFont="1" applyFill="1"/>
    <xf numFmtId="166" fontId="7" fillId="2" borderId="0" xfId="1" applyNumberFormat="1" applyFont="1" applyFill="1"/>
    <xf numFmtId="164" fontId="7" fillId="2" borderId="0" xfId="2" applyNumberFormat="1" applyFont="1" applyFill="1" applyAlignment="1">
      <alignment horizontal="right"/>
    </xf>
    <xf numFmtId="165" fontId="6" fillId="0" borderId="7" xfId="1" applyNumberFormat="1" applyFont="1" applyFill="1" applyBorder="1" applyAlignment="1">
      <alignment vertical="center"/>
    </xf>
    <xf numFmtId="165" fontId="6" fillId="0" borderId="3" xfId="1" applyNumberFormat="1" applyFont="1" applyFill="1" applyBorder="1" applyAlignment="1">
      <alignment vertical="center"/>
    </xf>
    <xf numFmtId="166" fontId="6" fillId="0" borderId="0" xfId="1" applyNumberFormat="1" applyFont="1" applyFill="1" applyBorder="1" applyAlignment="1">
      <alignment vertical="center"/>
    </xf>
    <xf numFmtId="0" fontId="5" fillId="0" borderId="19" xfId="0" applyFont="1" applyBorder="1" applyAlignment="1">
      <alignment vertical="center"/>
    </xf>
    <xf numFmtId="0" fontId="6" fillId="0" borderId="19" xfId="0" applyFont="1" applyBorder="1" applyAlignment="1">
      <alignment horizontal="left" vertical="center"/>
    </xf>
    <xf numFmtId="0" fontId="7" fillId="4" borderId="19" xfId="0" applyFont="1" applyFill="1" applyBorder="1" applyAlignment="1">
      <alignment vertical="center"/>
    </xf>
    <xf numFmtId="166" fontId="7" fillId="0" borderId="4" xfId="0" applyNumberFormat="1" applyFont="1" applyBorder="1" applyAlignment="1">
      <alignment vertical="center"/>
    </xf>
    <xf numFmtId="0" fontId="24" fillId="0" borderId="0" xfId="3" applyFont="1"/>
    <xf numFmtId="0" fontId="24" fillId="0" borderId="0" xfId="3" applyFont="1" applyAlignment="1">
      <alignment vertical="center"/>
    </xf>
    <xf numFmtId="0" fontId="10" fillId="0" borderId="0" xfId="3" applyFont="1"/>
    <xf numFmtId="168" fontId="10" fillId="0" borderId="0" xfId="3" applyNumberFormat="1" applyFont="1"/>
    <xf numFmtId="0" fontId="10" fillId="0" borderId="0" xfId="3" applyFont="1" applyAlignment="1">
      <alignment horizontal="right"/>
    </xf>
    <xf numFmtId="0" fontId="13" fillId="0" borderId="0" xfId="3" applyFont="1" applyAlignment="1">
      <alignment horizontal="right" vertical="center"/>
    </xf>
    <xf numFmtId="0" fontId="6" fillId="0" borderId="0" xfId="3" applyFont="1" applyAlignment="1">
      <alignment vertical="center"/>
    </xf>
    <xf numFmtId="0" fontId="13" fillId="0" borderId="0" xfId="3" quotePrefix="1" applyFont="1" applyAlignment="1">
      <alignment horizontal="right" vertical="top"/>
    </xf>
    <xf numFmtId="0" fontId="14" fillId="5" borderId="0" xfId="0" applyFont="1" applyFill="1" applyAlignment="1">
      <alignment horizontal="center" vertical="center"/>
    </xf>
    <xf numFmtId="0" fontId="14" fillId="8" borderId="5" xfId="0" applyFont="1" applyFill="1" applyBorder="1" applyAlignment="1">
      <alignment horizontal="left" vertical="center"/>
    </xf>
    <xf numFmtId="166" fontId="14" fillId="8" borderId="2" xfId="0" applyNumberFormat="1" applyFont="1" applyFill="1" applyBorder="1" applyAlignment="1">
      <alignment vertical="center"/>
    </xf>
    <xf numFmtId="0" fontId="6" fillId="0" borderId="8" xfId="0" applyFont="1" applyBorder="1" applyAlignment="1">
      <alignment vertical="center"/>
    </xf>
    <xf numFmtId="0" fontId="6" fillId="0" borderId="0" xfId="3" quotePrefix="1" applyFont="1" applyAlignment="1">
      <alignment vertical="center"/>
    </xf>
    <xf numFmtId="165" fontId="6" fillId="6" borderId="10" xfId="1" applyNumberFormat="1" applyFont="1" applyFill="1" applyBorder="1" applyAlignment="1">
      <alignment horizontal="right" vertical="center"/>
    </xf>
    <xf numFmtId="165" fontId="6" fillId="0" borderId="7" xfId="1" applyNumberFormat="1" applyFont="1" applyBorder="1" applyAlignment="1">
      <alignment horizontal="right" vertical="center"/>
    </xf>
    <xf numFmtId="171" fontId="6" fillId="0" borderId="3" xfId="1" applyNumberFormat="1" applyFont="1" applyBorder="1" applyAlignment="1">
      <alignment vertical="center"/>
    </xf>
    <xf numFmtId="0" fontId="6" fillId="0" borderId="25" xfId="3" applyFont="1" applyBorder="1" applyAlignment="1">
      <alignment horizontal="left" vertical="center" indent="1"/>
    </xf>
    <xf numFmtId="0" fontId="7" fillId="0" borderId="0" xfId="3" applyFont="1" applyAlignment="1">
      <alignment horizontal="left"/>
    </xf>
    <xf numFmtId="0" fontId="6" fillId="0" borderId="3" xfId="3" applyFont="1" applyBorder="1" applyAlignment="1">
      <alignment vertical="center"/>
    </xf>
    <xf numFmtId="0" fontId="6" fillId="0" borderId="27" xfId="3" applyFont="1" applyBorder="1"/>
    <xf numFmtId="170" fontId="6" fillId="0" borderId="27" xfId="3" applyNumberFormat="1" applyFont="1" applyBorder="1" applyAlignment="1">
      <alignment horizontal="right" vertical="center"/>
    </xf>
    <xf numFmtId="166" fontId="7" fillId="3" borderId="11" xfId="1" applyNumberFormat="1" applyFont="1" applyFill="1" applyBorder="1" applyAlignment="1">
      <alignment vertical="center"/>
    </xf>
    <xf numFmtId="166" fontId="7" fillId="3" borderId="13" xfId="1" applyNumberFormat="1" applyFont="1" applyFill="1" applyBorder="1" applyAlignment="1">
      <alignment vertical="center"/>
    </xf>
    <xf numFmtId="172" fontId="6" fillId="0" borderId="7" xfId="1" applyNumberFormat="1" applyFont="1" applyFill="1" applyBorder="1" applyAlignment="1">
      <alignment vertical="center"/>
    </xf>
    <xf numFmtId="172" fontId="6" fillId="0" borderId="3" xfId="1" applyNumberFormat="1" applyFont="1" applyFill="1" applyBorder="1" applyAlignment="1">
      <alignment vertical="center"/>
    </xf>
    <xf numFmtId="172" fontId="6" fillId="7" borderId="10" xfId="1" applyNumberFormat="1" applyFont="1" applyFill="1" applyBorder="1" applyAlignment="1">
      <alignment vertical="center"/>
    </xf>
    <xf numFmtId="164" fontId="25" fillId="0" borderId="8" xfId="0" applyNumberFormat="1" applyFont="1" applyBorder="1" applyAlignment="1">
      <alignment vertical="center"/>
    </xf>
    <xf numFmtId="166" fontId="7" fillId="0" borderId="6" xfId="1" applyNumberFormat="1" applyFont="1" applyBorder="1" applyAlignment="1">
      <alignment vertical="center"/>
    </xf>
    <xf numFmtId="165" fontId="6" fillId="0" borderId="3" xfId="1" applyNumberFormat="1" applyFont="1" applyFill="1" applyBorder="1" applyAlignment="1">
      <alignment horizontal="right" vertical="center"/>
    </xf>
    <xf numFmtId="0" fontId="12" fillId="0" borderId="0" xfId="3" applyFont="1" applyAlignment="1">
      <alignment vertical="center"/>
    </xf>
    <xf numFmtId="0" fontId="12" fillId="0" borderId="20" xfId="3" applyFont="1" applyBorder="1" applyAlignment="1">
      <alignment horizontal="left" vertical="center" indent="1"/>
    </xf>
    <xf numFmtId="0" fontId="13" fillId="0" borderId="0" xfId="3" applyFont="1" applyAlignment="1">
      <alignment horizontal="right"/>
    </xf>
    <xf numFmtId="0" fontId="14" fillId="5" borderId="5" xfId="0" applyFont="1" applyFill="1" applyBorder="1" applyAlignment="1">
      <alignment horizontal="center" vertical="center"/>
    </xf>
    <xf numFmtId="0" fontId="6" fillId="0" borderId="21" xfId="3" applyFont="1" applyBorder="1" applyAlignment="1">
      <alignment horizontal="left"/>
    </xf>
    <xf numFmtId="0" fontId="6" fillId="0" borderId="0" xfId="3" applyFont="1" applyAlignment="1">
      <alignment horizontal="left"/>
    </xf>
    <xf numFmtId="0" fontId="13" fillId="0" borderId="0" xfId="3" applyFont="1" applyAlignment="1">
      <alignment horizontal="left" vertical="center"/>
    </xf>
    <xf numFmtId="1" fontId="6" fillId="0" borderId="3" xfId="1" applyNumberFormat="1" applyFont="1" applyBorder="1" applyAlignment="1">
      <alignment horizontal="right" vertical="center"/>
    </xf>
    <xf numFmtId="0" fontId="7" fillId="2" borderId="0" xfId="0" applyFont="1" applyFill="1" applyAlignment="1">
      <alignment vertical="center"/>
    </xf>
    <xf numFmtId="166" fontId="7" fillId="2" borderId="0" xfId="0" applyNumberFormat="1" applyFont="1" applyFill="1" applyAlignment="1">
      <alignment vertical="center"/>
    </xf>
    <xf numFmtId="165" fontId="7" fillId="2" borderId="0" xfId="1" applyNumberFormat="1" applyFont="1" applyFill="1" applyBorder="1" applyAlignment="1">
      <alignment vertical="center"/>
    </xf>
    <xf numFmtId="166" fontId="7" fillId="2" borderId="0" xfId="1" applyNumberFormat="1" applyFont="1" applyFill="1" applyBorder="1" applyAlignment="1">
      <alignment vertical="center"/>
    </xf>
    <xf numFmtId="164" fontId="7" fillId="2" borderId="0" xfId="2" applyNumberFormat="1" applyFont="1" applyFill="1" applyBorder="1" applyAlignment="1">
      <alignment horizontal="right" vertical="center"/>
    </xf>
    <xf numFmtId="166" fontId="6" fillId="2" borderId="0" xfId="0" applyNumberFormat="1" applyFont="1" applyFill="1" applyAlignment="1">
      <alignment vertical="center"/>
    </xf>
    <xf numFmtId="166" fontId="6" fillId="2" borderId="0" xfId="1" applyNumberFormat="1" applyFont="1" applyFill="1" applyBorder="1" applyAlignment="1">
      <alignment vertical="center"/>
    </xf>
    <xf numFmtId="164" fontId="6" fillId="2" borderId="0" xfId="2" applyNumberFormat="1" applyFont="1" applyFill="1" applyBorder="1" applyAlignment="1">
      <alignment horizontal="right" vertical="center"/>
    </xf>
    <xf numFmtId="169" fontId="7" fillId="0" borderId="0" xfId="0" applyNumberFormat="1" applyFont="1" applyAlignment="1">
      <alignment vertical="center"/>
    </xf>
    <xf numFmtId="0" fontId="13" fillId="0" borderId="0" xfId="0" applyFont="1" applyAlignment="1">
      <alignment horizontal="left" vertical="center"/>
    </xf>
    <xf numFmtId="0" fontId="13" fillId="0" borderId="0" xfId="0" applyFont="1" applyAlignment="1">
      <alignment horizontal="right" vertical="top"/>
    </xf>
    <xf numFmtId="0" fontId="6" fillId="0" borderId="9" xfId="0" applyFont="1" applyBorder="1" applyAlignment="1">
      <alignment vertical="center"/>
    </xf>
    <xf numFmtId="0" fontId="5" fillId="0" borderId="9" xfId="0" applyFont="1" applyBorder="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7" fillId="4" borderId="9" xfId="0" applyFont="1" applyFill="1" applyBorder="1" applyAlignment="1">
      <alignment vertical="center"/>
    </xf>
    <xf numFmtId="0" fontId="8" fillId="0" borderId="9" xfId="0" applyFont="1" applyBorder="1" applyAlignment="1">
      <alignment horizontal="left" vertical="center"/>
    </xf>
    <xf numFmtId="0" fontId="6" fillId="0" borderId="9" xfId="0" applyFont="1" applyBorder="1" applyAlignment="1">
      <alignment horizontal="left" vertical="center" indent="1"/>
    </xf>
    <xf numFmtId="0" fontId="7" fillId="0" borderId="9" xfId="0" applyFont="1" applyBorder="1" applyAlignment="1">
      <alignment vertical="center"/>
    </xf>
    <xf numFmtId="0" fontId="7" fillId="4" borderId="9" xfId="0" applyFont="1" applyFill="1" applyBorder="1" applyAlignment="1">
      <alignment horizontal="left" vertical="center"/>
    </xf>
    <xf numFmtId="5" fontId="6" fillId="0" borderId="3" xfId="9" applyNumberFormat="1" applyFont="1" applyFill="1" applyBorder="1" applyAlignment="1">
      <alignment vertical="center"/>
    </xf>
    <xf numFmtId="5" fontId="6" fillId="7" borderId="10" xfId="9" applyNumberFormat="1" applyFont="1" applyFill="1" applyBorder="1" applyAlignment="1">
      <alignment vertical="center"/>
    </xf>
    <xf numFmtId="5" fontId="6" fillId="0" borderId="7" xfId="9" applyNumberFormat="1" applyFont="1" applyFill="1" applyBorder="1" applyAlignment="1">
      <alignment vertical="center"/>
    </xf>
    <xf numFmtId="5" fontId="6" fillId="7" borderId="18" xfId="9" applyNumberFormat="1" applyFont="1" applyFill="1" applyBorder="1" applyAlignment="1">
      <alignment vertical="center"/>
    </xf>
    <xf numFmtId="0" fontId="6" fillId="0" borderId="11" xfId="0" applyFont="1" applyBorder="1" applyAlignment="1">
      <alignment vertical="center"/>
    </xf>
    <xf numFmtId="0" fontId="8" fillId="0" borderId="16" xfId="0" applyFont="1" applyBorder="1" applyAlignment="1">
      <alignment vertical="center"/>
    </xf>
    <xf numFmtId="0" fontId="7" fillId="0" borderId="16"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3" borderId="11" xfId="0" applyFont="1" applyFill="1" applyBorder="1" applyAlignment="1">
      <alignment horizontal="left" vertical="center"/>
    </xf>
    <xf numFmtId="0" fontId="7" fillId="3" borderId="13" xfId="0" applyFont="1" applyFill="1" applyBorder="1" applyAlignment="1">
      <alignment horizontal="left" vertical="center" wrapText="1"/>
    </xf>
    <xf numFmtId="0" fontId="7" fillId="0" borderId="9" xfId="0" applyFont="1" applyBorder="1"/>
    <xf numFmtId="0" fontId="29" fillId="0" borderId="20" xfId="0" applyFont="1" applyBorder="1"/>
    <xf numFmtId="0" fontId="6" fillId="0" borderId="21" xfId="0" applyFont="1" applyBorder="1"/>
    <xf numFmtId="0" fontId="15" fillId="0" borderId="21" xfId="0" applyFont="1" applyBorder="1"/>
    <xf numFmtId="0" fontId="15" fillId="0" borderId="22" xfId="0" applyFont="1" applyBorder="1"/>
    <xf numFmtId="0" fontId="28" fillId="0" borderId="0" xfId="3" applyFont="1"/>
    <xf numFmtId="165" fontId="10" fillId="0" borderId="0" xfId="1" applyNumberFormat="1" applyFont="1"/>
    <xf numFmtId="165" fontId="10" fillId="0" borderId="0" xfId="1" applyNumberFormat="1" applyFont="1" applyAlignment="1">
      <alignment horizontal="right"/>
    </xf>
    <xf numFmtId="165" fontId="10" fillId="0" borderId="0" xfId="3" applyNumberFormat="1" applyFont="1" applyAlignment="1">
      <alignment horizontal="right"/>
    </xf>
    <xf numFmtId="0" fontId="26" fillId="5" borderId="1" xfId="3" applyFont="1" applyFill="1" applyBorder="1" applyAlignment="1">
      <alignment horizontal="centerContinuous"/>
    </xf>
    <xf numFmtId="0" fontId="14" fillId="5" borderId="1" xfId="3" applyFont="1" applyFill="1" applyBorder="1" applyAlignment="1">
      <alignment horizontal="centerContinuous"/>
    </xf>
    <xf numFmtId="0" fontId="6" fillId="0" borderId="0" xfId="0" applyFont="1" applyAlignment="1">
      <alignment horizontal="left" vertical="center" wrapText="1"/>
    </xf>
    <xf numFmtId="165" fontId="7" fillId="0" borderId="0" xfId="1" applyNumberFormat="1" applyFont="1" applyAlignment="1">
      <alignment vertical="center"/>
    </xf>
    <xf numFmtId="170" fontId="7" fillId="4" borderId="6" xfId="1" applyNumberFormat="1" applyFont="1" applyFill="1" applyBorder="1" applyAlignment="1">
      <alignment vertical="center"/>
    </xf>
    <xf numFmtId="170" fontId="6" fillId="0" borderId="7" xfId="1" applyNumberFormat="1" applyFont="1" applyFill="1" applyBorder="1" applyAlignment="1">
      <alignment vertical="center"/>
    </xf>
    <xf numFmtId="170" fontId="6" fillId="0" borderId="3" xfId="1" applyNumberFormat="1" applyFont="1" applyFill="1" applyBorder="1" applyAlignment="1">
      <alignment vertical="center"/>
    </xf>
    <xf numFmtId="170" fontId="6" fillId="7" borderId="10" xfId="1" applyNumberFormat="1" applyFont="1" applyFill="1" applyBorder="1" applyAlignment="1">
      <alignment vertical="center"/>
    </xf>
    <xf numFmtId="170" fontId="7" fillId="4" borderId="2" xfId="1" applyNumberFormat="1" applyFont="1" applyFill="1" applyBorder="1" applyAlignment="1">
      <alignment vertical="center"/>
    </xf>
    <xf numFmtId="170" fontId="7" fillId="4" borderId="12" xfId="1" applyNumberFormat="1" applyFont="1" applyFill="1" applyBorder="1" applyAlignment="1">
      <alignment vertical="center"/>
    </xf>
    <xf numFmtId="41" fontId="6" fillId="0" borderId="0" xfId="1" applyNumberFormat="1" applyFont="1" applyBorder="1" applyAlignment="1">
      <alignment vertical="center"/>
    </xf>
    <xf numFmtId="41" fontId="6" fillId="0" borderId="8" xfId="1" applyNumberFormat="1" applyFont="1" applyBorder="1" applyAlignment="1">
      <alignment vertical="center"/>
    </xf>
    <xf numFmtId="41" fontId="6" fillId="6" borderId="9" xfId="1" applyNumberFormat="1" applyFont="1" applyFill="1" applyBorder="1" applyAlignment="1">
      <alignment vertical="center"/>
    </xf>
    <xf numFmtId="41" fontId="6" fillId="0" borderId="0" xfId="1" applyNumberFormat="1" applyFont="1" applyAlignment="1">
      <alignment vertical="center"/>
    </xf>
    <xf numFmtId="2" fontId="6" fillId="0" borderId="0" xfId="0" applyNumberFormat="1" applyFont="1" applyAlignment="1">
      <alignment vertical="center"/>
    </xf>
    <xf numFmtId="41" fontId="6" fillId="0" borderId="14" xfId="1" applyNumberFormat="1" applyFont="1" applyBorder="1" applyAlignment="1">
      <alignment vertical="center"/>
    </xf>
    <xf numFmtId="41" fontId="6" fillId="0" borderId="1" xfId="1" applyNumberFormat="1" applyFont="1" applyBorder="1" applyAlignment="1">
      <alignment vertical="center"/>
    </xf>
    <xf numFmtId="41" fontId="6" fillId="6" borderId="15" xfId="1" applyNumberFormat="1" applyFont="1" applyFill="1" applyBorder="1" applyAlignment="1">
      <alignment vertical="center"/>
    </xf>
    <xf numFmtId="41" fontId="7" fillId="4" borderId="6" xfId="0" applyNumberFormat="1" applyFont="1" applyFill="1" applyBorder="1" applyAlignment="1">
      <alignment vertical="center"/>
    </xf>
    <xf numFmtId="41" fontId="7" fillId="4" borderId="2" xfId="0" applyNumberFormat="1" applyFont="1" applyFill="1" applyBorder="1" applyAlignment="1">
      <alignment vertical="center"/>
    </xf>
    <xf numFmtId="41" fontId="7" fillId="4" borderId="12" xfId="0" applyNumberFormat="1" applyFont="1" applyFill="1" applyBorder="1" applyAlignment="1">
      <alignment vertical="center"/>
    </xf>
    <xf numFmtId="41" fontId="6" fillId="0" borderId="7" xfId="1" applyNumberFormat="1" applyFont="1" applyFill="1" applyBorder="1" applyAlignment="1">
      <alignment vertical="center"/>
    </xf>
    <xf numFmtId="41" fontId="6" fillId="0" borderId="3" xfId="1" applyNumberFormat="1" applyFont="1" applyFill="1" applyBorder="1" applyAlignment="1">
      <alignment vertical="center"/>
    </xf>
    <xf numFmtId="41" fontId="6" fillId="6" borderId="10" xfId="1" applyNumberFormat="1" applyFont="1" applyFill="1" applyBorder="1" applyAlignment="1">
      <alignment vertical="center"/>
    </xf>
    <xf numFmtId="170" fontId="7" fillId="0" borderId="7" xfId="1" applyNumberFormat="1" applyFont="1" applyBorder="1" applyAlignment="1">
      <alignment vertical="center"/>
    </xf>
    <xf numFmtId="170" fontId="7" fillId="0" borderId="3" xfId="1" applyNumberFormat="1" applyFont="1" applyBorder="1" applyAlignment="1">
      <alignment vertical="center"/>
    </xf>
    <xf numFmtId="170" fontId="7" fillId="7" borderId="10" xfId="1" applyNumberFormat="1" applyFont="1" applyFill="1" applyBorder="1" applyAlignment="1">
      <alignment vertical="center"/>
    </xf>
    <xf numFmtId="170" fontId="7" fillId="0" borderId="7" xfId="1" applyNumberFormat="1" applyFont="1" applyFill="1" applyBorder="1" applyAlignment="1">
      <alignment vertical="center"/>
    </xf>
    <xf numFmtId="170" fontId="7" fillId="0" borderId="3" xfId="1" applyNumberFormat="1" applyFont="1" applyFill="1" applyBorder="1" applyAlignment="1">
      <alignment vertical="center"/>
    </xf>
    <xf numFmtId="41" fontId="6" fillId="0" borderId="14" xfId="1" applyNumberFormat="1" applyFont="1" applyFill="1" applyBorder="1" applyAlignment="1">
      <alignment vertical="center"/>
    </xf>
    <xf numFmtId="41" fontId="6" fillId="0" borderId="1" xfId="1" applyNumberFormat="1" applyFont="1" applyFill="1" applyBorder="1" applyAlignment="1">
      <alignment vertical="center"/>
    </xf>
    <xf numFmtId="170" fontId="7" fillId="4" borderId="14" xfId="0" applyNumberFormat="1" applyFont="1" applyFill="1" applyBorder="1" applyAlignment="1">
      <alignment vertical="center"/>
    </xf>
    <xf numFmtId="170" fontId="7" fillId="4" borderId="1" xfId="0" applyNumberFormat="1" applyFont="1" applyFill="1" applyBorder="1" applyAlignment="1">
      <alignment vertical="center"/>
    </xf>
    <xf numFmtId="170" fontId="7" fillId="4" borderId="15" xfId="0" applyNumberFormat="1" applyFont="1" applyFill="1" applyBorder="1" applyAlignment="1">
      <alignment vertical="center"/>
    </xf>
    <xf numFmtId="165" fontId="7" fillId="0" borderId="14" xfId="1" applyNumberFormat="1" applyFont="1" applyBorder="1" applyAlignment="1">
      <alignment vertical="center"/>
    </xf>
    <xf numFmtId="165" fontId="7" fillId="0" borderId="1" xfId="1" applyNumberFormat="1" applyFont="1" applyBorder="1" applyAlignment="1">
      <alignment vertical="center"/>
    </xf>
    <xf numFmtId="165" fontId="7" fillId="6" borderId="15" xfId="1" applyNumberFormat="1" applyFont="1" applyFill="1" applyBorder="1" applyAlignment="1">
      <alignment vertical="center"/>
    </xf>
    <xf numFmtId="165" fontId="7" fillId="0" borderId="8" xfId="1" applyNumberFormat="1" applyFont="1" applyBorder="1" applyAlignment="1">
      <alignment vertical="center"/>
    </xf>
    <xf numFmtId="165" fontId="7" fillId="0" borderId="0" xfId="1" applyNumberFormat="1" applyFont="1" applyBorder="1" applyAlignment="1">
      <alignment vertical="center"/>
    </xf>
    <xf numFmtId="165" fontId="7" fillId="6" borderId="9" xfId="1" applyNumberFormat="1" applyFont="1" applyFill="1" applyBorder="1" applyAlignment="1">
      <alignment vertical="center"/>
    </xf>
    <xf numFmtId="165" fontId="7" fillId="0" borderId="7" xfId="1" applyNumberFormat="1" applyFont="1" applyBorder="1" applyAlignment="1">
      <alignment vertical="center"/>
    </xf>
    <xf numFmtId="165" fontId="7" fillId="0" borderId="3" xfId="1" applyNumberFormat="1" applyFont="1" applyBorder="1" applyAlignment="1">
      <alignment vertical="center"/>
    </xf>
    <xf numFmtId="165" fontId="7" fillId="6" borderId="10" xfId="1" applyNumberFormat="1" applyFont="1" applyFill="1" applyBorder="1" applyAlignment="1">
      <alignment vertical="center"/>
    </xf>
    <xf numFmtId="0" fontId="6" fillId="2" borderId="3" xfId="1" applyNumberFormat="1" applyFont="1" applyFill="1" applyBorder="1" applyAlignment="1">
      <alignment horizontal="right" vertical="center"/>
    </xf>
    <xf numFmtId="165" fontId="7" fillId="3" borderId="3" xfId="1" applyNumberFormat="1" applyFont="1" applyFill="1" applyBorder="1" applyAlignment="1">
      <alignment vertical="center"/>
    </xf>
    <xf numFmtId="165" fontId="7" fillId="3" borderId="10" xfId="1" applyNumberFormat="1" applyFont="1" applyFill="1" applyBorder="1" applyAlignment="1">
      <alignment vertical="center"/>
    </xf>
    <xf numFmtId="165" fontId="7" fillId="3" borderId="7" xfId="1" applyNumberFormat="1" applyFont="1" applyFill="1" applyBorder="1" applyAlignment="1">
      <alignment vertical="center"/>
    </xf>
    <xf numFmtId="165" fontId="7" fillId="3" borderId="1" xfId="1" applyNumberFormat="1" applyFont="1" applyFill="1" applyBorder="1" applyAlignment="1">
      <alignment vertical="center"/>
    </xf>
    <xf numFmtId="165" fontId="7" fillId="3" borderId="15" xfId="1" applyNumberFormat="1" applyFont="1" applyFill="1" applyBorder="1" applyAlignment="1">
      <alignment vertical="center"/>
    </xf>
    <xf numFmtId="165" fontId="7" fillId="3" borderId="14" xfId="1" applyNumberFormat="1" applyFont="1" applyFill="1" applyBorder="1" applyAlignment="1">
      <alignment vertical="center"/>
    </xf>
    <xf numFmtId="170" fontId="14" fillId="8" borderId="6" xfId="1" applyNumberFormat="1" applyFont="1" applyFill="1" applyBorder="1" applyAlignment="1">
      <alignment vertical="center"/>
    </xf>
    <xf numFmtId="170" fontId="14" fillId="8" borderId="2" xfId="1" applyNumberFormat="1" applyFont="1" applyFill="1" applyBorder="1" applyAlignment="1">
      <alignment vertical="center"/>
    </xf>
    <xf numFmtId="170" fontId="14" fillId="8" borderId="12" xfId="1" applyNumberFormat="1" applyFont="1" applyFill="1" applyBorder="1" applyAlignment="1">
      <alignment vertical="center"/>
    </xf>
    <xf numFmtId="164" fontId="6" fillId="6" borderId="9" xfId="2" applyNumberFormat="1" applyFont="1" applyFill="1" applyBorder="1" applyAlignment="1">
      <alignment vertical="center"/>
    </xf>
    <xf numFmtId="165" fontId="6" fillId="2" borderId="7" xfId="1" applyNumberFormat="1" applyFont="1" applyFill="1" applyBorder="1" applyAlignment="1">
      <alignment vertical="center"/>
    </xf>
    <xf numFmtId="165" fontId="6" fillId="2" borderId="3" xfId="1" applyNumberFormat="1" applyFont="1" applyFill="1" applyBorder="1" applyAlignment="1">
      <alignment vertical="center"/>
    </xf>
    <xf numFmtId="9" fontId="8" fillId="6" borderId="9" xfId="2" applyFont="1" applyFill="1" applyBorder="1" applyAlignment="1">
      <alignment vertical="center"/>
    </xf>
    <xf numFmtId="9" fontId="6" fillId="2" borderId="0" xfId="2" applyFont="1" applyFill="1"/>
    <xf numFmtId="37" fontId="6" fillId="0" borderId="0" xfId="1" applyNumberFormat="1" applyFont="1" applyBorder="1" applyAlignment="1">
      <alignment vertical="center"/>
    </xf>
    <xf numFmtId="37" fontId="6" fillId="0" borderId="8" xfId="1" applyNumberFormat="1" applyFont="1" applyBorder="1" applyAlignment="1">
      <alignment vertical="center"/>
    </xf>
    <xf numFmtId="37" fontId="7" fillId="0" borderId="0" xfId="1" applyNumberFormat="1" applyFont="1" applyBorder="1" applyAlignment="1">
      <alignment vertical="center"/>
    </xf>
    <xf numFmtId="37" fontId="7" fillId="6" borderId="9" xfId="1" applyNumberFormat="1" applyFont="1" applyFill="1" applyBorder="1" applyAlignment="1">
      <alignment vertical="center"/>
    </xf>
    <xf numFmtId="37" fontId="7" fillId="0" borderId="1" xfId="1" applyNumberFormat="1" applyFont="1" applyBorder="1" applyAlignment="1">
      <alignment vertical="center"/>
    </xf>
    <xf numFmtId="37" fontId="7" fillId="6" borderId="15" xfId="1" applyNumberFormat="1" applyFont="1" applyFill="1" applyBorder="1" applyAlignment="1">
      <alignment vertical="center"/>
    </xf>
    <xf numFmtId="37" fontId="7" fillId="0" borderId="8" xfId="1" applyNumberFormat="1" applyFont="1" applyBorder="1" applyAlignment="1">
      <alignment vertical="center"/>
    </xf>
    <xf numFmtId="37" fontId="7" fillId="0" borderId="14" xfId="1" applyNumberFormat="1" applyFont="1" applyBorder="1" applyAlignment="1">
      <alignment vertical="center"/>
    </xf>
    <xf numFmtId="37" fontId="6" fillId="0" borderId="3" xfId="1" applyNumberFormat="1" applyFont="1" applyBorder="1" applyAlignment="1">
      <alignment vertical="center"/>
    </xf>
    <xf numFmtId="37" fontId="6" fillId="6" borderId="10" xfId="1" applyNumberFormat="1" applyFont="1" applyFill="1" applyBorder="1" applyAlignment="1">
      <alignment vertical="center"/>
    </xf>
    <xf numFmtId="168" fontId="7" fillId="4" borderId="6" xfId="1" applyNumberFormat="1" applyFont="1" applyFill="1" applyBorder="1" applyAlignment="1">
      <alignment vertical="center"/>
    </xf>
    <xf numFmtId="168" fontId="7" fillId="4" borderId="2" xfId="1" applyNumberFormat="1" applyFont="1" applyFill="1" applyBorder="1" applyAlignment="1">
      <alignment vertical="center"/>
    </xf>
    <xf numFmtId="168" fontId="7" fillId="4" borderId="12" xfId="1" applyNumberFormat="1" applyFont="1" applyFill="1" applyBorder="1" applyAlignment="1">
      <alignment vertical="center"/>
    </xf>
    <xf numFmtId="5" fontId="7" fillId="4" borderId="6" xfId="9" applyNumberFormat="1" applyFont="1" applyFill="1" applyBorder="1" applyAlignment="1">
      <alignment vertical="center"/>
    </xf>
    <xf numFmtId="5" fontId="7" fillId="4" borderId="2" xfId="9" applyNumberFormat="1" applyFont="1" applyFill="1" applyBorder="1" applyAlignment="1">
      <alignment vertical="center"/>
    </xf>
    <xf numFmtId="5" fontId="7" fillId="4" borderId="12" xfId="9" applyNumberFormat="1" applyFont="1" applyFill="1" applyBorder="1" applyAlignment="1">
      <alignment vertical="center"/>
    </xf>
    <xf numFmtId="168" fontId="7" fillId="4" borderId="6" xfId="0" applyNumberFormat="1" applyFont="1" applyFill="1" applyBorder="1" applyAlignment="1">
      <alignment vertical="center"/>
    </xf>
    <xf numFmtId="168" fontId="7" fillId="4" borderId="2" xfId="0" applyNumberFormat="1" applyFont="1" applyFill="1" applyBorder="1" applyAlignment="1">
      <alignment vertical="center"/>
    </xf>
    <xf numFmtId="168" fontId="7" fillId="4" borderId="12" xfId="0" applyNumberFormat="1" applyFont="1" applyFill="1" applyBorder="1" applyAlignment="1">
      <alignment vertical="center"/>
    </xf>
    <xf numFmtId="0" fontId="9" fillId="0" borderId="0" xfId="0" applyFont="1"/>
    <xf numFmtId="0" fontId="7" fillId="0" borderId="1" xfId="0" applyFont="1" applyBorder="1" applyAlignment="1">
      <alignment wrapText="1"/>
    </xf>
    <xf numFmtId="0" fontId="7" fillId="0" borderId="1" xfId="0" applyFont="1" applyBorder="1" applyAlignment="1">
      <alignment horizont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167" fontId="6" fillId="0" borderId="5" xfId="0" quotePrefix="1" applyNumberFormat="1" applyFont="1" applyBorder="1" applyAlignment="1">
      <alignment horizontal="center" vertical="center" wrapText="1"/>
    </xf>
    <xf numFmtId="0" fontId="6" fillId="0" borderId="5" xfId="0" applyFont="1" applyBorder="1" applyAlignment="1">
      <alignment horizontal="left" vertical="center" wrapText="1"/>
    </xf>
    <xf numFmtId="164" fontId="6" fillId="0" borderId="0" xfId="0" applyNumberFormat="1" applyFont="1" applyAlignment="1">
      <alignment horizontal="center" vertical="center" wrapText="1"/>
    </xf>
    <xf numFmtId="0" fontId="9" fillId="0" borderId="0" xfId="0" applyFont="1" applyAlignment="1">
      <alignment horizontal="left"/>
    </xf>
    <xf numFmtId="0" fontId="6" fillId="0" borderId="5" xfId="1" applyNumberFormat="1" applyFont="1" applyBorder="1" applyAlignment="1">
      <alignment horizontal="center" vertical="center" wrapText="1"/>
    </xf>
    <xf numFmtId="5" fontId="6" fillId="0" borderId="3" xfId="9" quotePrefix="1" applyNumberFormat="1" applyFont="1" applyFill="1" applyBorder="1" applyAlignment="1">
      <alignment horizontal="right" vertical="center"/>
    </xf>
    <xf numFmtId="164" fontId="8" fillId="0" borderId="0" xfId="0" applyNumberFormat="1" applyFont="1" applyAlignment="1">
      <alignment horizontal="right" vertical="center"/>
    </xf>
    <xf numFmtId="164" fontId="8" fillId="0" borderId="8" xfId="0" applyNumberFormat="1" applyFont="1" applyBorder="1" applyAlignment="1">
      <alignment horizontal="right" vertical="center"/>
    </xf>
    <xf numFmtId="164" fontId="6" fillId="0" borderId="0" xfId="2" applyNumberFormat="1" applyFont="1" applyBorder="1" applyAlignment="1">
      <alignment horizontal="right" vertical="center"/>
    </xf>
    <xf numFmtId="9" fontId="6" fillId="0" borderId="5" xfId="0" applyNumberFormat="1" applyFont="1" applyBorder="1" applyAlignment="1">
      <alignment horizontal="center" vertical="center" wrapText="1"/>
    </xf>
    <xf numFmtId="0" fontId="33" fillId="5" borderId="0" xfId="0" applyFont="1" applyFill="1" applyAlignment="1">
      <alignment vertical="center"/>
    </xf>
    <xf numFmtId="0" fontId="32" fillId="0" borderId="0" xfId="0" applyFont="1" applyAlignment="1">
      <alignment vertical="center"/>
    </xf>
    <xf numFmtId="5" fontId="7" fillId="4" borderId="28" xfId="9" applyNumberFormat="1" applyFont="1" applyFill="1" applyBorder="1" applyAlignment="1">
      <alignment vertical="center"/>
    </xf>
    <xf numFmtId="0" fontId="12" fillId="0" borderId="0" xfId="0" applyFont="1" applyAlignment="1">
      <alignment horizontal="left" vertical="center" wrapText="1"/>
    </xf>
    <xf numFmtId="165" fontId="10" fillId="0" borderId="0" xfId="1" applyNumberFormat="1" applyFont="1" applyFill="1"/>
    <xf numFmtId="9" fontId="6" fillId="0" borderId="0" xfId="2" applyFont="1" applyAlignment="1">
      <alignment vertical="center"/>
    </xf>
    <xf numFmtId="0" fontId="6" fillId="0" borderId="3" xfId="0" applyFont="1" applyBorder="1" applyAlignment="1">
      <alignment vertical="center"/>
    </xf>
    <xf numFmtId="5" fontId="7" fillId="4" borderId="15" xfId="9" applyNumberFormat="1" applyFont="1" applyFill="1" applyBorder="1" applyAlignment="1">
      <alignment vertical="center"/>
    </xf>
    <xf numFmtId="37" fontId="6" fillId="6" borderId="15" xfId="1" applyNumberFormat="1" applyFont="1" applyFill="1" applyBorder="1" applyAlignment="1">
      <alignment vertical="center"/>
    </xf>
    <xf numFmtId="0" fontId="7" fillId="0" borderId="0" xfId="3" applyFont="1" applyAlignment="1">
      <alignment horizontal="center"/>
    </xf>
    <xf numFmtId="9" fontId="6" fillId="0" borderId="0" xfId="0" applyNumberFormat="1" applyFont="1"/>
    <xf numFmtId="166" fontId="8" fillId="6" borderId="9" xfId="1" applyNumberFormat="1" applyFont="1" applyFill="1" applyBorder="1" applyAlignment="1">
      <alignment vertical="center"/>
    </xf>
    <xf numFmtId="166" fontId="8" fillId="0" borderId="8" xfId="1" applyNumberFormat="1" applyFont="1" applyBorder="1" applyAlignment="1">
      <alignment vertical="center"/>
    </xf>
    <xf numFmtId="166" fontId="5" fillId="6" borderId="9" xfId="1" applyNumberFormat="1" applyFont="1" applyFill="1" applyBorder="1" applyAlignment="1">
      <alignment vertical="center"/>
    </xf>
    <xf numFmtId="166" fontId="5" fillId="0" borderId="0" xfId="1" applyNumberFormat="1" applyFont="1" applyBorder="1" applyAlignment="1">
      <alignment vertical="center"/>
    </xf>
    <xf numFmtId="166" fontId="5" fillId="0" borderId="8" xfId="1" applyNumberFormat="1" applyFont="1" applyBorder="1" applyAlignment="1">
      <alignment vertical="center"/>
    </xf>
    <xf numFmtId="165" fontId="6" fillId="2" borderId="0" xfId="1" applyNumberFormat="1" applyFont="1" applyFill="1"/>
    <xf numFmtId="170" fontId="10" fillId="0" borderId="0" xfId="3" applyNumberFormat="1" applyFont="1" applyAlignment="1">
      <alignment horizontal="right"/>
    </xf>
    <xf numFmtId="0" fontId="36" fillId="0" borderId="0" xfId="0" applyFont="1"/>
    <xf numFmtId="0" fontId="6" fillId="3" borderId="5"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9" fontId="6" fillId="0" borderId="0" xfId="0" applyNumberFormat="1" applyFont="1" applyAlignment="1">
      <alignment horizontal="left" vertical="center" wrapText="1"/>
    </xf>
    <xf numFmtId="0" fontId="38" fillId="0" borderId="0" xfId="0" applyFont="1" applyAlignment="1">
      <alignment vertical="center"/>
    </xf>
    <xf numFmtId="0" fontId="39" fillId="0" borderId="0" xfId="0" applyFont="1" applyAlignment="1">
      <alignment vertical="center"/>
    </xf>
    <xf numFmtId="0" fontId="6" fillId="3" borderId="5" xfId="0" applyFont="1" applyFill="1" applyBorder="1" applyAlignment="1">
      <alignment vertical="center"/>
    </xf>
    <xf numFmtId="0" fontId="6" fillId="0" borderId="5" xfId="0" applyFont="1" applyBorder="1" applyAlignment="1">
      <alignment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167" fontId="6" fillId="0" borderId="5" xfId="0" quotePrefix="1" applyNumberFormat="1" applyFont="1" applyBorder="1" applyAlignment="1">
      <alignment horizontal="center" vertical="center"/>
    </xf>
    <xf numFmtId="0" fontId="6" fillId="0" borderId="5" xfId="0" applyFont="1" applyBorder="1" applyAlignment="1">
      <alignment horizontal="center" vertical="center"/>
    </xf>
    <xf numFmtId="167" fontId="6" fillId="3" borderId="5" xfId="0" quotePrefix="1" applyNumberFormat="1" applyFont="1" applyFill="1" applyBorder="1" applyAlignment="1">
      <alignment horizontal="center" vertical="center"/>
    </xf>
    <xf numFmtId="0" fontId="6" fillId="3" borderId="5" xfId="0" applyFont="1" applyFill="1" applyBorder="1" applyAlignment="1">
      <alignment horizontal="left" vertical="center"/>
    </xf>
    <xf numFmtId="0" fontId="12" fillId="0" borderId="5" xfId="0" applyFont="1" applyBorder="1" applyAlignment="1">
      <alignment horizontal="left" vertical="center"/>
    </xf>
    <xf numFmtId="170" fontId="7" fillId="6" borderId="10" xfId="1" applyNumberFormat="1" applyFont="1" applyFill="1" applyBorder="1" applyAlignment="1">
      <alignment vertical="center"/>
    </xf>
    <xf numFmtId="41" fontId="7" fillId="6" borderId="12" xfId="0" applyNumberFormat="1" applyFont="1" applyFill="1" applyBorder="1" applyAlignment="1">
      <alignment vertical="center"/>
    </xf>
    <xf numFmtId="5" fontId="7" fillId="6" borderId="12" xfId="9" applyNumberFormat="1" applyFont="1" applyFill="1" applyBorder="1" applyAlignment="1">
      <alignment vertical="center"/>
    </xf>
    <xf numFmtId="168" fontId="7" fillId="6" borderId="12" xfId="0" applyNumberFormat="1" applyFont="1" applyFill="1" applyBorder="1" applyAlignment="1">
      <alignment vertical="center"/>
    </xf>
    <xf numFmtId="170" fontId="7" fillId="6" borderId="15" xfId="0" applyNumberFormat="1" applyFont="1" applyFill="1" applyBorder="1" applyAlignment="1">
      <alignment vertical="center"/>
    </xf>
    <xf numFmtId="10" fontId="6" fillId="0" borderId="0" xfId="0" applyNumberFormat="1" applyFont="1" applyAlignment="1">
      <alignment vertical="center"/>
    </xf>
    <xf numFmtId="37" fontId="7" fillId="0" borderId="0" xfId="1" applyNumberFormat="1" applyFont="1" applyFill="1" applyBorder="1" applyAlignment="1">
      <alignment vertical="center"/>
    </xf>
    <xf numFmtId="43" fontId="6" fillId="0" borderId="0" xfId="0" applyNumberFormat="1" applyFont="1"/>
    <xf numFmtId="0" fontId="12" fillId="0" borderId="23" xfId="3" applyFont="1" applyBorder="1" applyAlignment="1">
      <alignment horizontal="left" vertical="center" indent="1"/>
    </xf>
    <xf numFmtId="0" fontId="13" fillId="0" borderId="0" xfId="0" applyFont="1" applyAlignment="1">
      <alignment wrapText="1"/>
    </xf>
    <xf numFmtId="0" fontId="13" fillId="0" borderId="0" xfId="0" applyFont="1" applyAlignment="1">
      <alignment vertical="top" wrapText="1"/>
    </xf>
    <xf numFmtId="0" fontId="6" fillId="3" borderId="8" xfId="0" applyFont="1" applyFill="1" applyBorder="1" applyAlignment="1">
      <alignment vertical="center" wrapText="1"/>
    </xf>
    <xf numFmtId="165" fontId="6" fillId="3" borderId="0" xfId="1" applyNumberFormat="1" applyFont="1" applyFill="1" applyBorder="1" applyAlignment="1">
      <alignment vertical="center" wrapText="1"/>
    </xf>
    <xf numFmtId="165" fontId="6" fillId="3" borderId="9" xfId="1" applyNumberFormat="1" applyFont="1" applyFill="1" applyBorder="1" applyAlignment="1">
      <alignment vertical="center" wrapText="1"/>
    </xf>
    <xf numFmtId="0" fontId="6" fillId="0" borderId="7" xfId="0" applyFont="1" applyBorder="1" applyAlignment="1">
      <alignment vertical="center" wrapText="1"/>
    </xf>
    <xf numFmtId="0" fontId="7" fillId="0" borderId="3" xfId="0" applyFont="1" applyBorder="1" applyAlignment="1">
      <alignment horizontal="center" wrapText="1"/>
    </xf>
    <xf numFmtId="165" fontId="6" fillId="0" borderId="0" xfId="1" applyNumberFormat="1" applyFont="1" applyFill="1" applyBorder="1" applyAlignment="1">
      <alignment vertical="center" wrapText="1"/>
    </xf>
    <xf numFmtId="165" fontId="6" fillId="0" borderId="9" xfId="1" applyNumberFormat="1" applyFont="1" applyFill="1" applyBorder="1" applyAlignment="1">
      <alignment vertical="center" wrapText="1"/>
    </xf>
    <xf numFmtId="0" fontId="6" fillId="0" borderId="25" xfId="3" applyFont="1" applyBorder="1" applyAlignment="1">
      <alignment horizontal="left" vertical="center"/>
    </xf>
    <xf numFmtId="173" fontId="6" fillId="3" borderId="0" xfId="9" applyNumberFormat="1" applyFont="1" applyFill="1" applyBorder="1" applyAlignment="1">
      <alignment vertical="center"/>
    </xf>
    <xf numFmtId="165" fontId="6" fillId="0" borderId="0" xfId="1" applyNumberFormat="1" applyFont="1" applyFill="1" applyBorder="1" applyAlignment="1">
      <alignment horizontal="right" vertical="center" wrapText="1"/>
    </xf>
    <xf numFmtId="9" fontId="6" fillId="3" borderId="5" xfId="0" applyNumberFormat="1" applyFont="1" applyFill="1" applyBorder="1" applyAlignment="1">
      <alignment horizontal="center" vertical="center"/>
    </xf>
    <xf numFmtId="9" fontId="6" fillId="0" borderId="5" xfId="0" applyNumberFormat="1" applyFont="1" applyBorder="1" applyAlignment="1">
      <alignment horizontal="center" vertical="center"/>
    </xf>
    <xf numFmtId="9" fontId="6" fillId="0" borderId="13" xfId="0" applyNumberFormat="1" applyFont="1" applyBorder="1" applyAlignment="1">
      <alignment horizontal="center" vertical="center"/>
    </xf>
    <xf numFmtId="10" fontId="6" fillId="2" borderId="0" xfId="2" applyNumberFormat="1" applyFont="1" applyFill="1"/>
    <xf numFmtId="10" fontId="8" fillId="0" borderId="0" xfId="0" applyNumberFormat="1" applyFont="1" applyAlignment="1">
      <alignment vertical="center"/>
    </xf>
    <xf numFmtId="0" fontId="12" fillId="0" borderId="8" xfId="0" applyFont="1" applyBorder="1" applyAlignment="1">
      <alignment vertical="center" wrapText="1"/>
    </xf>
    <xf numFmtId="0" fontId="18" fillId="3" borderId="0" xfId="9" quotePrefix="1" applyNumberFormat="1" applyFont="1" applyFill="1" applyBorder="1" applyAlignment="1">
      <alignment vertical="center"/>
    </xf>
    <xf numFmtId="172" fontId="6" fillId="6" borderId="10" xfId="1" applyNumberFormat="1" applyFont="1" applyFill="1" applyBorder="1" applyAlignment="1">
      <alignment vertical="center"/>
    </xf>
    <xf numFmtId="0" fontId="10" fillId="0" borderId="0" xfId="3" applyFont="1" applyAlignment="1">
      <alignment vertical="center"/>
    </xf>
    <xf numFmtId="0" fontId="33" fillId="5" borderId="0" xfId="0" applyFont="1" applyFill="1" applyAlignment="1">
      <alignment horizontal="left" vertical="center"/>
    </xf>
    <xf numFmtId="0" fontId="13" fillId="0" borderId="0" xfId="0" applyFont="1" applyAlignment="1">
      <alignment horizontal="left" vertical="center" wrapText="1"/>
    </xf>
    <xf numFmtId="41" fontId="6" fillId="0" borderId="8" xfId="1" applyNumberFormat="1" applyFont="1" applyFill="1" applyBorder="1" applyAlignment="1">
      <alignment vertical="center"/>
    </xf>
    <xf numFmtId="166" fontId="8" fillId="0" borderId="0" xfId="1" applyNumberFormat="1" applyFont="1" applyBorder="1" applyAlignment="1">
      <alignment vertical="center"/>
    </xf>
    <xf numFmtId="166" fontId="8" fillId="0" borderId="0" xfId="1" applyNumberFormat="1" applyFont="1" applyAlignment="1">
      <alignment vertical="center"/>
    </xf>
    <xf numFmtId="174" fontId="6" fillId="2" borderId="0" xfId="2" applyNumberFormat="1" applyFont="1" applyFill="1"/>
    <xf numFmtId="0" fontId="7" fillId="3" borderId="5" xfId="0" applyFont="1" applyFill="1" applyBorder="1" applyAlignment="1">
      <alignment vertical="top" wrapText="1"/>
    </xf>
    <xf numFmtId="0" fontId="6" fillId="3" borderId="6" xfId="0" applyFont="1" applyFill="1" applyBorder="1" applyAlignment="1">
      <alignment vertical="top" wrapText="1"/>
    </xf>
    <xf numFmtId="0" fontId="7" fillId="2" borderId="5" xfId="0" applyFont="1" applyFill="1" applyBorder="1" applyAlignment="1">
      <alignment vertical="top" wrapText="1"/>
    </xf>
    <xf numFmtId="0" fontId="6" fillId="2" borderId="6" xfId="0" applyFont="1" applyFill="1" applyBorder="1" applyAlignment="1">
      <alignment vertical="top" wrapText="1"/>
    </xf>
    <xf numFmtId="0" fontId="7" fillId="0" borderId="5" xfId="0" applyFont="1" applyBorder="1" applyAlignment="1">
      <alignment vertical="top" wrapText="1"/>
    </xf>
    <xf numFmtId="0" fontId="6" fillId="0" borderId="14" xfId="0" applyFont="1" applyBorder="1" applyAlignment="1">
      <alignment vertical="top" wrapText="1"/>
    </xf>
    <xf numFmtId="41" fontId="6" fillId="0" borderId="0" xfId="0" applyNumberFormat="1" applyFont="1"/>
    <xf numFmtId="165" fontId="6" fillId="0" borderId="0" xfId="0" applyNumberFormat="1" applyFont="1" applyAlignment="1">
      <alignment vertical="center"/>
    </xf>
    <xf numFmtId="41" fontId="7" fillId="0" borderId="0" xfId="2" applyNumberFormat="1" applyFont="1" applyAlignment="1">
      <alignment vertical="center"/>
    </xf>
    <xf numFmtId="41" fontId="7" fillId="0" borderId="8" xfId="1" applyNumberFormat="1" applyFont="1" applyFill="1" applyBorder="1" applyAlignment="1">
      <alignment vertical="center"/>
    </xf>
    <xf numFmtId="41" fontId="7" fillId="0" borderId="0" xfId="1" applyNumberFormat="1" applyFont="1" applyFill="1" applyBorder="1" applyAlignment="1">
      <alignment vertical="center"/>
    </xf>
    <xf numFmtId="9" fontId="7" fillId="0" borderId="0" xfId="2" applyFont="1" applyFill="1" applyAlignment="1">
      <alignment vertical="center"/>
    </xf>
    <xf numFmtId="41" fontId="7" fillId="6" borderId="9" xfId="1" applyNumberFormat="1" applyFont="1" applyFill="1" applyBorder="1" applyAlignment="1">
      <alignment vertical="center"/>
    </xf>
    <xf numFmtId="170" fontId="6" fillId="0" borderId="7" xfId="1" applyNumberFormat="1" applyFont="1" applyBorder="1" applyAlignment="1">
      <alignment vertical="center"/>
    </xf>
    <xf numFmtId="41" fontId="7" fillId="0" borderId="8" xfId="1" applyNumberFormat="1" applyFont="1" applyBorder="1" applyAlignment="1">
      <alignment vertical="center"/>
    </xf>
    <xf numFmtId="41" fontId="7" fillId="0" borderId="0" xfId="1" applyNumberFormat="1" applyFont="1" applyAlignment="1">
      <alignment vertical="center"/>
    </xf>
    <xf numFmtId="170" fontId="6" fillId="0" borderId="3" xfId="1" applyNumberFormat="1" applyFont="1" applyBorder="1" applyAlignment="1">
      <alignment vertical="center"/>
    </xf>
    <xf numFmtId="41" fontId="6" fillId="0" borderId="0" xfId="1" applyNumberFormat="1" applyFont="1" applyFill="1" applyBorder="1" applyAlignment="1">
      <alignment vertical="center"/>
    </xf>
    <xf numFmtId="9" fontId="6" fillId="0" borderId="0" xfId="2" applyFont="1" applyFill="1" applyAlignment="1">
      <alignment vertical="center"/>
    </xf>
    <xf numFmtId="37" fontId="6" fillId="0" borderId="0" xfId="1" applyNumberFormat="1" applyFont="1" applyAlignment="1">
      <alignment vertical="center"/>
    </xf>
    <xf numFmtId="165" fontId="6" fillId="0" borderId="7" xfId="1" applyNumberFormat="1" applyFont="1" applyFill="1" applyBorder="1" applyAlignment="1">
      <alignment horizontal="right" vertical="center"/>
    </xf>
    <xf numFmtId="0" fontId="28" fillId="0" borderId="10" xfId="0" applyFont="1" applyBorder="1" applyAlignment="1">
      <alignment horizontal="center" wrapText="1"/>
    </xf>
    <xf numFmtId="0" fontId="28" fillId="0" borderId="7" xfId="0" applyFont="1" applyBorder="1" applyAlignment="1">
      <alignment horizontal="center" wrapText="1"/>
    </xf>
    <xf numFmtId="173" fontId="6" fillId="3" borderId="8" xfId="9" applyNumberFormat="1" applyFont="1" applyFill="1" applyBorder="1" applyAlignment="1">
      <alignment vertical="center" wrapText="1"/>
    </xf>
    <xf numFmtId="0" fontId="6" fillId="0" borderId="15" xfId="0" applyFont="1" applyBorder="1" applyAlignment="1">
      <alignment vertical="top" wrapText="1"/>
    </xf>
    <xf numFmtId="164" fontId="6" fillId="2" borderId="0" xfId="0" applyNumberFormat="1" applyFont="1" applyFill="1" applyAlignment="1">
      <alignment horizontal="center"/>
    </xf>
    <xf numFmtId="9" fontId="6" fillId="0" borderId="0" xfId="0" applyNumberFormat="1" applyFont="1" applyAlignment="1">
      <alignment vertical="center"/>
    </xf>
    <xf numFmtId="0" fontId="6" fillId="3" borderId="12" xfId="0" applyFont="1" applyFill="1" applyBorder="1" applyAlignment="1">
      <alignment vertical="top" wrapText="1"/>
    </xf>
    <xf numFmtId="0" fontId="6" fillId="2" borderId="12" xfId="0" applyFont="1" applyFill="1" applyBorder="1" applyAlignment="1">
      <alignment vertical="top" wrapText="1"/>
    </xf>
    <xf numFmtId="0" fontId="34" fillId="3" borderId="12" xfId="0" applyFont="1" applyFill="1" applyBorder="1" applyAlignment="1">
      <alignment vertical="top" wrapText="1"/>
    </xf>
    <xf numFmtId="0" fontId="12" fillId="3" borderId="8" xfId="0" applyFont="1" applyFill="1" applyBorder="1" applyAlignment="1">
      <alignment vertical="center" wrapText="1"/>
    </xf>
    <xf numFmtId="165" fontId="6" fillId="0" borderId="1" xfId="1" applyNumberFormat="1" applyFont="1" applyFill="1" applyBorder="1" applyAlignment="1">
      <alignment vertical="center" wrapText="1"/>
    </xf>
    <xf numFmtId="174" fontId="8" fillId="0" borderId="0" xfId="0" applyNumberFormat="1" applyFont="1" applyAlignment="1">
      <alignment vertical="center"/>
    </xf>
    <xf numFmtId="173" fontId="6" fillId="3" borderId="0" xfId="9" applyNumberFormat="1" applyFont="1" applyFill="1" applyBorder="1" applyAlignment="1">
      <alignment horizontal="right" vertical="center"/>
    </xf>
    <xf numFmtId="173" fontId="6" fillId="3" borderId="9" xfId="9" applyNumberFormat="1" applyFont="1" applyFill="1" applyBorder="1" applyAlignment="1">
      <alignment vertical="center" wrapText="1"/>
    </xf>
    <xf numFmtId="165" fontId="6" fillId="0" borderId="8" xfId="1" applyNumberFormat="1" applyFont="1" applyFill="1" applyBorder="1" applyAlignment="1">
      <alignment horizontal="right" vertical="center" wrapText="1"/>
    </xf>
    <xf numFmtId="0" fontId="12" fillId="0" borderId="0" xfId="0" applyFont="1" applyAlignment="1">
      <alignment horizontal="left" vertical="center" wrapText="1" indent="1"/>
    </xf>
    <xf numFmtId="0" fontId="12" fillId="0" borderId="8"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3" borderId="8" xfId="0" applyFont="1" applyFill="1" applyBorder="1" applyAlignment="1">
      <alignment horizontal="right" vertical="center" wrapText="1"/>
    </xf>
    <xf numFmtId="170" fontId="6" fillId="0" borderId="0" xfId="0" applyNumberFormat="1" applyFont="1"/>
    <xf numFmtId="168" fontId="6" fillId="0" borderId="0" xfId="0" applyNumberFormat="1" applyFont="1" applyAlignment="1">
      <alignment vertical="center"/>
    </xf>
    <xf numFmtId="10" fontId="7" fillId="0" borderId="0" xfId="0" applyNumberFormat="1" applyFont="1" applyAlignment="1">
      <alignment vertical="center"/>
    </xf>
    <xf numFmtId="170" fontId="6" fillId="0" borderId="0" xfId="0" applyNumberFormat="1" applyFont="1" applyAlignment="1">
      <alignment vertical="center"/>
    </xf>
    <xf numFmtId="7" fontId="6" fillId="0" borderId="0" xfId="0" applyNumberFormat="1" applyFont="1" applyAlignment="1">
      <alignment vertical="center"/>
    </xf>
    <xf numFmtId="0" fontId="12" fillId="0" borderId="0" xfId="16" applyFont="1" applyAlignment="1">
      <alignment horizontal="center" vertical="center"/>
    </xf>
    <xf numFmtId="0" fontId="10" fillId="0" borderId="0" xfId="16" applyFont="1" applyAlignment="1">
      <alignment vertical="center"/>
    </xf>
    <xf numFmtId="0" fontId="12" fillId="0" borderId="0" xfId="16" applyFont="1" applyAlignment="1">
      <alignment vertical="center"/>
    </xf>
    <xf numFmtId="0" fontId="42" fillId="0" borderId="0" xfId="16" applyFont="1" applyAlignment="1">
      <alignment horizontal="centerContinuous" vertical="center"/>
    </xf>
    <xf numFmtId="0" fontId="28" fillId="0" borderId="0" xfId="16" applyFont="1" applyAlignment="1">
      <alignment horizontal="centerContinuous" vertical="center"/>
    </xf>
    <xf numFmtId="0" fontId="28" fillId="0" borderId="1" xfId="16" applyFont="1" applyBorder="1" applyAlignment="1">
      <alignment horizontal="left" vertical="center"/>
    </xf>
    <xf numFmtId="0" fontId="28" fillId="0" borderId="0" xfId="16" applyFont="1" applyAlignment="1">
      <alignment vertical="center"/>
    </xf>
    <xf numFmtId="0" fontId="28" fillId="0" borderId="0" xfId="16" applyFont="1" applyAlignment="1">
      <alignment horizontal="right" vertical="center"/>
    </xf>
    <xf numFmtId="0" fontId="10" fillId="0" borderId="1" xfId="16" applyFont="1" applyBorder="1" applyAlignment="1">
      <alignment vertical="center"/>
    </xf>
    <xf numFmtId="0" fontId="12" fillId="0" borderId="3" xfId="16" applyFont="1" applyBorder="1" applyAlignment="1">
      <alignment vertical="center"/>
    </xf>
    <xf numFmtId="165" fontId="12" fillId="0" borderId="0" xfId="17" applyNumberFormat="1" applyFont="1" applyBorder="1" applyAlignment="1">
      <alignment vertical="center"/>
    </xf>
    <xf numFmtId="165" fontId="12" fillId="9" borderId="0" xfId="17" applyNumberFormat="1" applyFont="1" applyFill="1" applyBorder="1" applyAlignment="1">
      <alignment vertical="center"/>
    </xf>
    <xf numFmtId="165" fontId="12" fillId="10" borderId="0" xfId="17" applyNumberFormat="1" applyFont="1" applyFill="1" applyBorder="1" applyAlignment="1">
      <alignment vertical="center"/>
    </xf>
    <xf numFmtId="165" fontId="12" fillId="0" borderId="0" xfId="17" applyNumberFormat="1" applyFont="1" applyFill="1" applyBorder="1" applyAlignment="1">
      <alignment vertical="center"/>
    </xf>
    <xf numFmtId="165" fontId="12" fillId="9" borderId="0" xfId="17" applyNumberFormat="1" applyFont="1" applyFill="1" applyAlignment="1">
      <alignment vertical="center"/>
    </xf>
    <xf numFmtId="165" fontId="12" fillId="10" borderId="0" xfId="17" applyNumberFormat="1" applyFont="1" applyFill="1" applyAlignment="1">
      <alignment vertical="center"/>
    </xf>
    <xf numFmtId="14" fontId="10" fillId="0" borderId="0" xfId="16" applyNumberFormat="1" applyFont="1" applyAlignment="1">
      <alignment vertical="center"/>
    </xf>
    <xf numFmtId="175" fontId="10" fillId="0" borderId="0" xfId="16" applyNumberFormat="1" applyFont="1" applyAlignment="1">
      <alignment vertical="center"/>
    </xf>
    <xf numFmtId="0" fontId="28" fillId="0" borderId="3" xfId="16" applyFont="1" applyBorder="1" applyAlignment="1">
      <alignment vertical="center"/>
    </xf>
    <xf numFmtId="0" fontId="10" fillId="0" borderId="3" xfId="16" applyFont="1" applyBorder="1" applyAlignment="1">
      <alignment vertical="center"/>
    </xf>
    <xf numFmtId="0" fontId="25" fillId="0" borderId="0" xfId="16" applyFont="1" applyAlignment="1">
      <alignment vertical="center"/>
    </xf>
    <xf numFmtId="176" fontId="25" fillId="0" borderId="0" xfId="16" applyNumberFormat="1" applyFont="1" applyAlignment="1">
      <alignment horizontal="right" vertical="center"/>
    </xf>
    <xf numFmtId="165" fontId="12" fillId="0" borderId="0" xfId="17" applyNumberFormat="1" applyFont="1" applyFill="1" applyAlignment="1">
      <alignment vertical="center"/>
    </xf>
    <xf numFmtId="0" fontId="43" fillId="0" borderId="0" xfId="16" applyFont="1" applyAlignment="1">
      <alignment vertical="center"/>
    </xf>
    <xf numFmtId="14" fontId="43" fillId="0" borderId="0" xfId="16" applyNumberFormat="1" applyFont="1" applyAlignment="1">
      <alignment vertical="center"/>
    </xf>
    <xf numFmtId="175" fontId="43" fillId="0" borderId="0" xfId="16" applyNumberFormat="1" applyFont="1" applyAlignment="1">
      <alignment vertical="center"/>
    </xf>
    <xf numFmtId="0" fontId="10" fillId="0" borderId="0" xfId="16" applyFont="1" applyAlignment="1">
      <alignment horizontal="left" vertical="center"/>
    </xf>
    <xf numFmtId="5" fontId="12" fillId="0" borderId="3" xfId="9" applyNumberFormat="1" applyFont="1" applyBorder="1" applyAlignment="1">
      <alignment vertical="center"/>
    </xf>
    <xf numFmtId="5" fontId="12" fillId="10" borderId="3" xfId="9" applyNumberFormat="1" applyFont="1" applyFill="1" applyBorder="1" applyAlignment="1">
      <alignment vertical="center"/>
    </xf>
    <xf numFmtId="5" fontId="12" fillId="9" borderId="3" xfId="9" applyNumberFormat="1" applyFont="1" applyFill="1" applyBorder="1" applyAlignment="1">
      <alignment vertical="center"/>
    </xf>
    <xf numFmtId="5" fontId="28" fillId="0" borderId="3" xfId="9" applyNumberFormat="1" applyFont="1" applyBorder="1" applyAlignment="1">
      <alignment vertical="center"/>
    </xf>
    <xf numFmtId="5" fontId="28" fillId="9" borderId="3" xfId="9" applyNumberFormat="1" applyFont="1" applyFill="1" applyBorder="1" applyAlignment="1">
      <alignment vertical="center"/>
    </xf>
    <xf numFmtId="5" fontId="28" fillId="10" borderId="3" xfId="9" applyNumberFormat="1" applyFont="1" applyFill="1" applyBorder="1" applyAlignment="1">
      <alignment vertical="center"/>
    </xf>
    <xf numFmtId="41" fontId="40" fillId="0" borderId="0" xfId="1" applyNumberFormat="1" applyFont="1" applyBorder="1" applyAlignment="1">
      <alignment vertical="center"/>
    </xf>
    <xf numFmtId="0" fontId="6" fillId="0" borderId="6" xfId="0" applyFont="1" applyBorder="1" applyAlignment="1">
      <alignment vertical="top" wrapText="1"/>
    </xf>
    <xf numFmtId="164" fontId="39" fillId="0" borderId="0" xfId="0" applyNumberFormat="1" applyFont="1" applyAlignment="1">
      <alignment vertical="center"/>
    </xf>
    <xf numFmtId="166" fontId="37" fillId="2" borderId="0" xfId="0" applyNumberFormat="1" applyFont="1" applyFill="1"/>
    <xf numFmtId="41" fontId="7" fillId="0" borderId="0" xfId="1" applyNumberFormat="1" applyFont="1" applyBorder="1" applyAlignment="1">
      <alignment vertical="center"/>
    </xf>
    <xf numFmtId="41" fontId="6" fillId="6" borderId="9" xfId="1" quotePrefix="1" applyNumberFormat="1" applyFont="1" applyFill="1" applyBorder="1" applyAlignment="1">
      <alignment horizontal="right" vertical="center"/>
    </xf>
    <xf numFmtId="165" fontId="40" fillId="0" borderId="3" xfId="1" applyNumberFormat="1" applyFont="1" applyBorder="1" applyAlignment="1">
      <alignment horizontal="right" vertical="center"/>
    </xf>
    <xf numFmtId="0" fontId="6" fillId="0" borderId="5" xfId="0" applyFont="1" applyBorder="1" applyAlignment="1">
      <alignment horizontal="center" vertical="center" wrapText="1"/>
    </xf>
    <xf numFmtId="165" fontId="8" fillId="6" borderId="10" xfId="1" applyNumberFormat="1" applyFont="1" applyFill="1" applyBorder="1" applyAlignment="1">
      <alignment horizontal="right" vertical="center"/>
    </xf>
    <xf numFmtId="165" fontId="8" fillId="0" borderId="3" xfId="1" applyNumberFormat="1" applyFont="1" applyBorder="1" applyAlignment="1">
      <alignment horizontal="right" vertical="center"/>
    </xf>
    <xf numFmtId="0" fontId="8" fillId="0" borderId="3" xfId="1" applyNumberFormat="1" applyFont="1" applyBorder="1" applyAlignment="1">
      <alignment horizontal="right" vertical="center"/>
    </xf>
    <xf numFmtId="0" fontId="8" fillId="6" borderId="10" xfId="1" applyNumberFormat="1" applyFont="1" applyFill="1" applyBorder="1" applyAlignment="1">
      <alignment horizontal="right" vertical="center"/>
    </xf>
    <xf numFmtId="0" fontId="8" fillId="0" borderId="7" xfId="1" applyNumberFormat="1" applyFont="1" applyBorder="1" applyAlignment="1">
      <alignment horizontal="right" vertical="center"/>
    </xf>
    <xf numFmtId="0" fontId="8" fillId="0" borderId="0" xfId="1" applyNumberFormat="1" applyFont="1" applyBorder="1" applyAlignment="1">
      <alignment horizontal="right" vertical="center"/>
    </xf>
    <xf numFmtId="0" fontId="8" fillId="6" borderId="9" xfId="2" applyNumberFormat="1" applyFont="1" applyFill="1" applyBorder="1" applyAlignment="1">
      <alignment horizontal="right" vertical="center"/>
    </xf>
    <xf numFmtId="0" fontId="8" fillId="0" borderId="8" xfId="0" applyFont="1" applyBorder="1" applyAlignment="1">
      <alignment horizontal="right" vertical="center"/>
    </xf>
    <xf numFmtId="170" fontId="6" fillId="0" borderId="21" xfId="3" applyNumberFormat="1" applyFont="1" applyBorder="1" applyAlignment="1">
      <alignment horizontal="right" vertical="center"/>
    </xf>
    <xf numFmtId="170" fontId="6" fillId="0" borderId="22" xfId="3" applyNumberFormat="1" applyFont="1" applyBorder="1" applyAlignment="1">
      <alignment horizontal="right" vertical="center"/>
    </xf>
    <xf numFmtId="165" fontId="6" fillId="0" borderId="0" xfId="1" applyNumberFormat="1" applyFont="1" applyFill="1" applyAlignment="1">
      <alignment horizontal="right" vertical="center"/>
    </xf>
    <xf numFmtId="165" fontId="6" fillId="0" borderId="24" xfId="1" applyNumberFormat="1" applyFont="1" applyFill="1" applyBorder="1" applyAlignment="1">
      <alignment horizontal="right" vertical="center"/>
    </xf>
    <xf numFmtId="168" fontId="6" fillId="0" borderId="17" xfId="3" applyNumberFormat="1" applyFont="1" applyBorder="1" applyAlignment="1">
      <alignment horizontal="right" vertical="center"/>
    </xf>
    <xf numFmtId="168" fontId="6" fillId="0" borderId="26" xfId="3" applyNumberFormat="1" applyFont="1" applyBorder="1" applyAlignment="1">
      <alignment horizontal="right" vertical="center"/>
    </xf>
    <xf numFmtId="168" fontId="6" fillId="0" borderId="0" xfId="3" applyNumberFormat="1" applyFont="1" applyAlignment="1">
      <alignment horizontal="right" vertical="center"/>
    </xf>
    <xf numFmtId="170" fontId="6" fillId="0" borderId="3" xfId="3" applyNumberFormat="1" applyFont="1" applyBorder="1" applyAlignment="1">
      <alignment horizontal="right" vertical="center"/>
    </xf>
    <xf numFmtId="37" fontId="6" fillId="6" borderId="9" xfId="1" applyNumberFormat="1" applyFont="1" applyFill="1" applyBorder="1" applyAlignment="1">
      <alignment vertical="center"/>
    </xf>
    <xf numFmtId="0" fontId="13" fillId="0" borderId="0" xfId="0" applyFont="1" applyAlignment="1">
      <alignment horizontal="left" vertical="top" wrapText="1"/>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3" fillId="0" borderId="0" xfId="0" applyFont="1" applyAlignment="1">
      <alignment horizontal="left" vertical="center"/>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2" xfId="0" applyFont="1" applyFill="1" applyBorder="1" applyAlignment="1">
      <alignment horizontal="center" vertical="center"/>
    </xf>
    <xf numFmtId="0" fontId="13" fillId="0" borderId="0" xfId="0" applyFont="1" applyAlignment="1">
      <alignment horizontal="left" vertical="center" wrapText="1"/>
    </xf>
    <xf numFmtId="0" fontId="33" fillId="5" borderId="0" xfId="0" applyFont="1" applyFill="1" applyAlignment="1">
      <alignment horizontal="left" vertical="center"/>
    </xf>
    <xf numFmtId="0" fontId="14" fillId="5" borderId="12" xfId="0" applyFont="1" applyFill="1" applyBorder="1" applyAlignment="1">
      <alignment horizontal="center" vertical="center"/>
    </xf>
    <xf numFmtId="0" fontId="13" fillId="0" borderId="0" xfId="0" applyFont="1" applyAlignment="1">
      <alignment horizontal="left" vertical="top"/>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2" fillId="11" borderId="0" xfId="16" applyFont="1" applyFill="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wrapText="1"/>
    </xf>
    <xf numFmtId="0" fontId="12" fillId="0" borderId="0" xfId="0" applyFont="1" applyAlignment="1">
      <alignment horizontal="left" vertical="top" wrapText="1"/>
    </xf>
    <xf numFmtId="0" fontId="6" fillId="0" borderId="0" xfId="0" applyFont="1" applyAlignment="1">
      <alignment horizontal="left" wrapText="1"/>
    </xf>
    <xf numFmtId="0" fontId="34" fillId="0" borderId="0" xfId="0" applyFont="1" applyAlignment="1">
      <alignment horizontal="left" vertical="top" wrapText="1"/>
    </xf>
    <xf numFmtId="9" fontId="6" fillId="0" borderId="11" xfId="0" applyNumberFormat="1" applyFont="1" applyBorder="1" applyAlignment="1">
      <alignment horizontal="center" vertical="center" wrapText="1"/>
    </xf>
    <xf numFmtId="9" fontId="6" fillId="0" borderId="16"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0" fontId="7" fillId="6" borderId="11"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23" xfId="0" quotePrefix="1"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25" xfId="0" quotePrefix="1" applyFont="1" applyBorder="1" applyAlignment="1">
      <alignment horizontal="left" vertical="center" wrapText="1"/>
    </xf>
    <xf numFmtId="0" fontId="12" fillId="0" borderId="17" xfId="0" applyFont="1" applyBorder="1" applyAlignment="1">
      <alignment horizontal="left" vertical="center" wrapText="1"/>
    </xf>
    <xf numFmtId="0" fontId="12" fillId="0" borderId="26" xfId="0" applyFont="1" applyBorder="1" applyAlignment="1">
      <alignment horizontal="left" vertical="center" wrapText="1"/>
    </xf>
    <xf numFmtId="165" fontId="6" fillId="2" borderId="0" xfId="1" applyNumberFormat="1" applyFont="1" applyFill="1" applyBorder="1" applyAlignment="1">
      <alignment horizontal="center"/>
    </xf>
    <xf numFmtId="0" fontId="6" fillId="2" borderId="0" xfId="0" applyFont="1" applyFill="1" applyAlignment="1">
      <alignment horizontal="center"/>
    </xf>
    <xf numFmtId="0" fontId="6" fillId="2" borderId="0" xfId="1" applyNumberFormat="1" applyFont="1" applyFill="1" applyBorder="1" applyAlignment="1">
      <alignment horizontal="center"/>
    </xf>
    <xf numFmtId="0" fontId="41" fillId="0" borderId="0" xfId="0" applyFont="1" applyAlignment="1">
      <alignment horizontal="left" vertical="top" wrapText="1"/>
    </xf>
    <xf numFmtId="168" fontId="6" fillId="0" borderId="0" xfId="3" applyNumberFormat="1" applyFont="1" applyAlignment="1">
      <alignment horizontal="center" vertical="center"/>
    </xf>
    <xf numFmtId="0" fontId="13" fillId="0" borderId="0" xfId="3" applyFont="1" applyAlignment="1">
      <alignment horizontal="left" vertical="top" wrapText="1"/>
    </xf>
    <xf numFmtId="0" fontId="41" fillId="0" borderId="0" xfId="3" applyFont="1" applyAlignment="1">
      <alignment horizontal="left" vertical="top" wrapText="1"/>
    </xf>
    <xf numFmtId="165" fontId="6" fillId="0" borderId="8" xfId="1" applyNumberFormat="1" applyFont="1" applyBorder="1" applyAlignment="1">
      <alignment horizontal="center" vertical="center" wrapText="1"/>
    </xf>
    <xf numFmtId="165" fontId="6" fillId="0" borderId="9" xfId="1" applyNumberFormat="1" applyFont="1" applyBorder="1" applyAlignment="1">
      <alignment horizontal="center" vertical="center" wrapText="1"/>
    </xf>
    <xf numFmtId="165" fontId="6" fillId="0" borderId="14" xfId="1" applyNumberFormat="1" applyFont="1" applyBorder="1" applyAlignment="1">
      <alignment horizontal="center" vertical="center" wrapText="1"/>
    </xf>
    <xf numFmtId="165" fontId="6" fillId="0" borderId="15" xfId="1" applyNumberFormat="1" applyFont="1" applyBorder="1" applyAlignment="1">
      <alignment horizontal="center" vertical="center" wrapText="1"/>
    </xf>
    <xf numFmtId="0" fontId="6" fillId="0" borderId="0" xfId="0" applyFont="1" applyAlignment="1">
      <alignment horizontal="left" vertical="center" wrapText="1"/>
    </xf>
  </cellXfs>
  <cellStyles count="19">
    <cellStyle name="Comma" xfId="1" builtinId="3"/>
    <cellStyle name="Comma 2" xfId="6" xr:uid="{D0BBFB06-8D4D-4904-88E0-357B6E8EBA3D}"/>
    <cellStyle name="Comma 3" xfId="5" xr:uid="{55AA0D94-EC5F-4C0C-AA0D-8CCF8D6CABC0}"/>
    <cellStyle name="Comma 6 2 3" xfId="17" xr:uid="{E9666E61-C08A-4954-AD8B-6D976E16E336}"/>
    <cellStyle name="Currency" xfId="9" builtinId="4"/>
    <cellStyle name="Currency 2" xfId="4" xr:uid="{C69A1620-48F4-44FE-8B53-9D6107365A12}"/>
    <cellStyle name="Currency 3" xfId="12" xr:uid="{668AACA9-5308-4805-9677-BFE959D76E75}"/>
    <cellStyle name="Hyperlink 2" xfId="13" xr:uid="{94440333-A88F-4D9D-89FC-6350F573A717}"/>
    <cellStyle name="Normal" xfId="0" builtinId="0"/>
    <cellStyle name="Normal 2" xfId="8" xr:uid="{0DF4CE26-9A0C-42D4-85A0-07F577ED6644}"/>
    <cellStyle name="Normal 2 2" xfId="14" xr:uid="{66233078-B576-4E6F-A4F2-D918ED139C50}"/>
    <cellStyle name="Normal 3" xfId="3" xr:uid="{D9AB0C83-4F59-4339-AB0B-14769F0D6E10}"/>
    <cellStyle name="Normal 4" xfId="10" xr:uid="{C91F483F-70CE-4335-9CE5-53BA81C3953F}"/>
    <cellStyle name="Normal 8 2 3" xfId="16" xr:uid="{31A0A024-55B6-48A3-8729-9282B05BD486}"/>
    <cellStyle name="Percent" xfId="2" builtinId="5"/>
    <cellStyle name="Percent 10" xfId="11" xr:uid="{6E0078A3-51DC-453C-8CA2-3D90DEC29417}"/>
    <cellStyle name="Percent 2" xfId="7" xr:uid="{994B2CD9-43BA-47DF-850C-3BE4B0BFBFF4}"/>
    <cellStyle name="Percent 3" xfId="15" xr:uid="{423DBCF1-9EA6-4866-B001-A04E19D47E26}"/>
    <cellStyle name="Table (Normal)" xfId="18" xr:uid="{26C76E83-5A3A-4C2C-8856-F216C5546C09}"/>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132292</xdr:colOff>
      <xdr:row>7</xdr:row>
      <xdr:rowOff>75140</xdr:rowOff>
    </xdr:from>
    <xdr:to>
      <xdr:col>17</xdr:col>
      <xdr:colOff>419100</xdr:colOff>
      <xdr:row>44</xdr:row>
      <xdr:rowOff>247650</xdr:rowOff>
    </xdr:to>
    <xdr:sp macro="" textlink="">
      <xdr:nvSpPr>
        <xdr:cNvPr id="5" name="Rectangle 1">
          <a:extLst>
            <a:ext uri="{FF2B5EF4-FFF2-40B4-BE49-F238E27FC236}">
              <a16:creationId xmlns:a16="http://schemas.microsoft.com/office/drawing/2014/main" id="{FE40514C-5F5E-6E97-5A1F-BA029BEB7677}"/>
            </a:ext>
          </a:extLst>
        </xdr:cNvPr>
        <xdr:cNvSpPr/>
      </xdr:nvSpPr>
      <xdr:spPr>
        <a:xfrm>
          <a:off x="9117542" y="1408640"/>
          <a:ext cx="5100108" cy="633201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dimension ref="B1:AP45"/>
  <sheetViews>
    <sheetView tabSelected="1" zoomScaleNormal="100" workbookViewId="0">
      <selection activeCell="C1" sqref="C1"/>
    </sheetView>
  </sheetViews>
  <sheetFormatPr defaultColWidth="8.54296875" defaultRowHeight="13.5" customHeight="1" outlineLevelRow="1" outlineLevelCol="1" x14ac:dyDescent="0.3"/>
  <cols>
    <col min="1" max="2" width="2.453125" style="1" customWidth="1"/>
    <col min="3" max="3" width="55.7265625" style="1" customWidth="1"/>
    <col min="4" max="7" width="9.54296875" style="1" hidden="1" customWidth="1" outlineLevel="1"/>
    <col min="8" max="8" width="15.54296875" style="1" customWidth="1" collapsed="1"/>
    <col min="9" max="12" width="9.54296875" style="1" hidden="1" customWidth="1" outlineLevel="1"/>
    <col min="13" max="13" width="15.54296875" style="1" customWidth="1" collapsed="1"/>
    <col min="14" max="17" width="9.54296875" style="1" hidden="1" customWidth="1" outlineLevel="1"/>
    <col min="18" max="18" width="15.54296875" style="1" customWidth="1" collapsed="1"/>
    <col min="19" max="22" width="9.54296875" style="1" hidden="1" customWidth="1" outlineLevel="1"/>
    <col min="23" max="23" width="15.54296875" style="1" customWidth="1" collapsed="1"/>
    <col min="24" max="27" width="9.54296875" style="1" hidden="1" customWidth="1" outlineLevel="1"/>
    <col min="28" max="28" width="15.54296875" style="1" customWidth="1" collapsed="1"/>
    <col min="29" max="32" width="9.54296875" style="1" hidden="1" customWidth="1" outlineLevel="1"/>
    <col min="33" max="33" width="15.54296875" style="1" customWidth="1" collapsed="1"/>
    <col min="34" max="37" width="9.54296875" style="1" customWidth="1" outlineLevel="1"/>
    <col min="38" max="38" width="15.54296875" style="1" customWidth="1"/>
    <col min="39" max="16384" width="8.54296875" style="1"/>
  </cols>
  <sheetData>
    <row r="1" spans="3:40" s="31" customFormat="1" ht="15" customHeight="1" x14ac:dyDescent="0.25">
      <c r="C1" s="47" t="s">
        <v>0</v>
      </c>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3:40" s="31" customFormat="1" ht="15" customHeight="1" x14ac:dyDescent="0.25">
      <c r="C2" s="47" t="s">
        <v>1</v>
      </c>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3:40" s="31" customFormat="1" ht="15" customHeight="1" x14ac:dyDescent="0.25">
      <c r="C3" s="47" t="s">
        <v>2</v>
      </c>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3:40" s="31" customFormat="1" ht="15" customHeight="1" x14ac:dyDescent="0.25">
      <c r="C4" s="161"/>
      <c r="D4" s="452" t="s">
        <v>3</v>
      </c>
      <c r="E4" s="452"/>
      <c r="F4" s="452"/>
      <c r="G4" s="452"/>
      <c r="H4" s="453"/>
      <c r="I4" s="454">
        <v>2020</v>
      </c>
      <c r="J4" s="449"/>
      <c r="K4" s="449"/>
      <c r="L4" s="449"/>
      <c r="M4" s="450"/>
      <c r="N4" s="449">
        <v>2021</v>
      </c>
      <c r="O4" s="449"/>
      <c r="P4" s="449"/>
      <c r="Q4" s="449"/>
      <c r="R4" s="450"/>
      <c r="S4" s="449" t="s">
        <v>4</v>
      </c>
      <c r="T4" s="449"/>
      <c r="U4" s="449"/>
      <c r="V4" s="449"/>
      <c r="W4" s="450"/>
      <c r="X4" s="449" t="s">
        <v>5</v>
      </c>
      <c r="Y4" s="449"/>
      <c r="Z4" s="449"/>
      <c r="AA4" s="449"/>
      <c r="AB4" s="450"/>
      <c r="AC4" s="449">
        <v>2024</v>
      </c>
      <c r="AD4" s="449"/>
      <c r="AE4" s="449"/>
      <c r="AF4" s="449"/>
      <c r="AG4" s="450"/>
      <c r="AH4" s="449">
        <v>2025</v>
      </c>
      <c r="AI4" s="449"/>
      <c r="AJ4" s="449"/>
      <c r="AK4" s="449"/>
      <c r="AL4" s="450"/>
    </row>
    <row r="5" spans="3:40" s="31" customFormat="1" ht="15" customHeight="1" x14ac:dyDescent="0.25">
      <c r="C5" s="155"/>
      <c r="D5" s="41" t="s">
        <v>6</v>
      </c>
      <c r="E5" s="42" t="s">
        <v>7</v>
      </c>
      <c r="F5" s="42" t="s">
        <v>8</v>
      </c>
      <c r="G5" s="42" t="s">
        <v>9</v>
      </c>
      <c r="H5" s="43" t="s">
        <v>10</v>
      </c>
      <c r="I5" s="42" t="s">
        <v>6</v>
      </c>
      <c r="J5" s="42" t="s">
        <v>7</v>
      </c>
      <c r="K5" s="42" t="s">
        <v>8</v>
      </c>
      <c r="L5" s="42" t="s">
        <v>9</v>
      </c>
      <c r="M5" s="43" t="s">
        <v>10</v>
      </c>
      <c r="N5" s="41" t="s">
        <v>6</v>
      </c>
      <c r="O5" s="42" t="s">
        <v>7</v>
      </c>
      <c r="P5" s="42" t="s">
        <v>8</v>
      </c>
      <c r="Q5" s="42" t="s">
        <v>9</v>
      </c>
      <c r="R5" s="43" t="s">
        <v>10</v>
      </c>
      <c r="S5" s="41" t="s">
        <v>6</v>
      </c>
      <c r="T5" s="42" t="s">
        <v>7</v>
      </c>
      <c r="U5" s="42" t="s">
        <v>8</v>
      </c>
      <c r="V5" s="42" t="s">
        <v>9</v>
      </c>
      <c r="W5" s="43" t="s">
        <v>10</v>
      </c>
      <c r="X5" s="41" t="s">
        <v>6</v>
      </c>
      <c r="Y5" s="42" t="s">
        <v>7</v>
      </c>
      <c r="Z5" s="42" t="s">
        <v>8</v>
      </c>
      <c r="AA5" s="42" t="s">
        <v>9</v>
      </c>
      <c r="AB5" s="43" t="s">
        <v>10</v>
      </c>
      <c r="AC5" s="41" t="s">
        <v>6</v>
      </c>
      <c r="AD5" s="42" t="s">
        <v>7</v>
      </c>
      <c r="AE5" s="42" t="s">
        <v>8</v>
      </c>
      <c r="AF5" s="42" t="s">
        <v>9</v>
      </c>
      <c r="AG5" s="45" t="s">
        <v>10</v>
      </c>
      <c r="AH5" s="41" t="s">
        <v>6</v>
      </c>
      <c r="AI5" s="42" t="s">
        <v>7</v>
      </c>
      <c r="AJ5" s="42" t="s">
        <v>8</v>
      </c>
      <c r="AK5" s="42" t="s">
        <v>9</v>
      </c>
      <c r="AL5" s="45" t="s">
        <v>11</v>
      </c>
    </row>
    <row r="6" spans="3:40" s="31" customFormat="1" ht="15" customHeight="1" x14ac:dyDescent="0.25">
      <c r="C6" s="157" t="s">
        <v>12</v>
      </c>
      <c r="D6" s="188">
        <v>88</v>
      </c>
      <c r="E6" s="189">
        <v>71</v>
      </c>
      <c r="F6" s="189">
        <v>95</v>
      </c>
      <c r="G6" s="189">
        <v>96</v>
      </c>
      <c r="H6" s="190">
        <v>350</v>
      </c>
      <c r="I6" s="358">
        <v>82</v>
      </c>
      <c r="J6" s="189">
        <v>112</v>
      </c>
      <c r="K6" s="189">
        <v>129</v>
      </c>
      <c r="L6" s="189">
        <v>131</v>
      </c>
      <c r="M6" s="190">
        <v>454</v>
      </c>
      <c r="N6" s="188">
        <v>141</v>
      </c>
      <c r="O6" s="189">
        <v>128</v>
      </c>
      <c r="P6" s="189">
        <v>151</v>
      </c>
      <c r="Q6" s="189">
        <v>162</v>
      </c>
      <c r="R6" s="190">
        <v>582</v>
      </c>
      <c r="S6" s="188">
        <v>182</v>
      </c>
      <c r="T6" s="361">
        <v>150</v>
      </c>
      <c r="U6" s="189">
        <v>171</v>
      </c>
      <c r="V6" s="189">
        <v>187</v>
      </c>
      <c r="W6" s="190">
        <v>689</v>
      </c>
      <c r="X6" s="358">
        <v>197</v>
      </c>
      <c r="Y6" s="189">
        <v>170</v>
      </c>
      <c r="Z6" s="189">
        <v>196</v>
      </c>
      <c r="AA6" s="189">
        <v>207</v>
      </c>
      <c r="AB6" s="190">
        <v>771</v>
      </c>
      <c r="AC6" s="188">
        <v>218</v>
      </c>
      <c r="AD6" s="189">
        <v>195</v>
      </c>
      <c r="AE6" s="189">
        <v>207</v>
      </c>
      <c r="AF6" s="189">
        <v>237</v>
      </c>
      <c r="AG6" s="190">
        <v>857</v>
      </c>
      <c r="AH6" s="188">
        <v>250</v>
      </c>
      <c r="AI6" s="189">
        <v>194</v>
      </c>
      <c r="AJ6" s="189"/>
      <c r="AK6" s="189"/>
      <c r="AL6" s="190">
        <v>444</v>
      </c>
      <c r="AN6" s="280"/>
    </row>
    <row r="7" spans="3:40" s="31" customFormat="1" ht="15" customHeight="1" x14ac:dyDescent="0.25">
      <c r="C7" s="157" t="s">
        <v>13</v>
      </c>
      <c r="D7" s="194">
        <v>0</v>
      </c>
      <c r="E7" s="193">
        <v>0</v>
      </c>
      <c r="F7" s="193">
        <v>0</v>
      </c>
      <c r="G7" s="193">
        <v>0</v>
      </c>
      <c r="H7" s="195">
        <v>0</v>
      </c>
      <c r="I7" s="194">
        <v>0</v>
      </c>
      <c r="J7" s="193">
        <v>0</v>
      </c>
      <c r="K7" s="193">
        <v>0</v>
      </c>
      <c r="L7" s="193">
        <v>0</v>
      </c>
      <c r="M7" s="195">
        <v>0</v>
      </c>
      <c r="N7" s="194">
        <v>0</v>
      </c>
      <c r="O7" s="193">
        <v>0</v>
      </c>
      <c r="P7" s="193">
        <v>0</v>
      </c>
      <c r="Q7" s="193">
        <v>0</v>
      </c>
      <c r="R7" s="195">
        <v>0</v>
      </c>
      <c r="S7" s="194">
        <v>0</v>
      </c>
      <c r="T7" s="196">
        <v>0</v>
      </c>
      <c r="U7" s="193">
        <v>43</v>
      </c>
      <c r="V7" s="193">
        <v>47</v>
      </c>
      <c r="W7" s="195">
        <v>90</v>
      </c>
      <c r="X7" s="194">
        <v>48</v>
      </c>
      <c r="Y7" s="193">
        <v>37</v>
      </c>
      <c r="Z7" s="193">
        <v>58</v>
      </c>
      <c r="AA7" s="193">
        <v>60</v>
      </c>
      <c r="AB7" s="195">
        <v>203</v>
      </c>
      <c r="AC7" s="194">
        <v>71</v>
      </c>
      <c r="AD7" s="193">
        <v>48</v>
      </c>
      <c r="AE7" s="193">
        <v>91</v>
      </c>
      <c r="AF7" s="193">
        <v>74</v>
      </c>
      <c r="AG7" s="195">
        <v>284</v>
      </c>
      <c r="AH7" s="194">
        <v>85</v>
      </c>
      <c r="AI7" s="193">
        <v>57</v>
      </c>
      <c r="AJ7" s="193"/>
      <c r="AK7" s="193"/>
      <c r="AL7" s="195">
        <v>142</v>
      </c>
      <c r="AN7" s="280"/>
    </row>
    <row r="8" spans="3:40" s="31" customFormat="1" ht="15" customHeight="1" x14ac:dyDescent="0.25">
      <c r="C8" s="157" t="s">
        <v>14</v>
      </c>
      <c r="D8" s="194">
        <v>68</v>
      </c>
      <c r="E8" s="193">
        <v>68</v>
      </c>
      <c r="F8" s="193">
        <v>69</v>
      </c>
      <c r="G8" s="193">
        <v>70</v>
      </c>
      <c r="H8" s="195">
        <v>274</v>
      </c>
      <c r="I8" s="194">
        <v>69</v>
      </c>
      <c r="J8" s="193">
        <v>76</v>
      </c>
      <c r="K8" s="193">
        <v>63</v>
      </c>
      <c r="L8" s="193">
        <v>77</v>
      </c>
      <c r="M8" s="195">
        <v>285</v>
      </c>
      <c r="N8" s="194">
        <v>72</v>
      </c>
      <c r="O8" s="193">
        <v>76</v>
      </c>
      <c r="P8" s="193">
        <v>79</v>
      </c>
      <c r="Q8" s="193">
        <v>78</v>
      </c>
      <c r="R8" s="195">
        <v>304</v>
      </c>
      <c r="S8" s="194">
        <v>80</v>
      </c>
      <c r="T8" s="196">
        <v>77</v>
      </c>
      <c r="U8" s="193">
        <v>75</v>
      </c>
      <c r="V8" s="193">
        <v>73</v>
      </c>
      <c r="W8" s="195">
        <v>305</v>
      </c>
      <c r="X8" s="194">
        <v>71</v>
      </c>
      <c r="Y8" s="193">
        <v>70</v>
      </c>
      <c r="Z8" s="193">
        <v>71</v>
      </c>
      <c r="AA8" s="193">
        <v>68</v>
      </c>
      <c r="AB8" s="195">
        <v>279</v>
      </c>
      <c r="AC8" s="194">
        <v>69</v>
      </c>
      <c r="AD8" s="193">
        <v>64</v>
      </c>
      <c r="AE8" s="193">
        <v>68</v>
      </c>
      <c r="AF8" s="193">
        <v>61</v>
      </c>
      <c r="AG8" s="195">
        <v>262</v>
      </c>
      <c r="AH8" s="194">
        <v>61</v>
      </c>
      <c r="AI8" s="193">
        <v>56</v>
      </c>
      <c r="AJ8" s="193"/>
      <c r="AK8" s="193"/>
      <c r="AL8" s="195">
        <v>117</v>
      </c>
      <c r="AN8" s="280"/>
    </row>
    <row r="9" spans="3:40" s="31" customFormat="1" ht="15" customHeight="1" x14ac:dyDescent="0.25">
      <c r="C9" s="157" t="s">
        <v>15</v>
      </c>
      <c r="D9" s="194">
        <v>50</v>
      </c>
      <c r="E9" s="193">
        <v>55</v>
      </c>
      <c r="F9" s="193">
        <v>56</v>
      </c>
      <c r="G9" s="193">
        <v>63</v>
      </c>
      <c r="H9" s="195">
        <v>223</v>
      </c>
      <c r="I9" s="194">
        <v>64</v>
      </c>
      <c r="J9" s="193">
        <v>67</v>
      </c>
      <c r="K9" s="193">
        <v>64</v>
      </c>
      <c r="L9" s="193">
        <v>70</v>
      </c>
      <c r="M9" s="195">
        <v>265</v>
      </c>
      <c r="N9" s="194">
        <v>73</v>
      </c>
      <c r="O9" s="193">
        <v>72</v>
      </c>
      <c r="P9" s="193">
        <v>72</v>
      </c>
      <c r="Q9" s="193">
        <v>73</v>
      </c>
      <c r="R9" s="195">
        <v>291</v>
      </c>
      <c r="S9" s="194">
        <v>72</v>
      </c>
      <c r="T9" s="196">
        <v>66</v>
      </c>
      <c r="U9" s="193">
        <v>61</v>
      </c>
      <c r="V9" s="193">
        <v>58</v>
      </c>
      <c r="W9" s="195">
        <v>258</v>
      </c>
      <c r="X9" s="194">
        <v>57</v>
      </c>
      <c r="Y9" s="193">
        <v>52</v>
      </c>
      <c r="Z9" s="196">
        <v>51</v>
      </c>
      <c r="AA9" s="193">
        <v>50</v>
      </c>
      <c r="AB9" s="195">
        <v>210</v>
      </c>
      <c r="AC9" s="194">
        <v>50</v>
      </c>
      <c r="AD9" s="193">
        <v>49</v>
      </c>
      <c r="AE9" s="196">
        <v>46</v>
      </c>
      <c r="AF9" s="196">
        <v>46</v>
      </c>
      <c r="AG9" s="195">
        <v>191</v>
      </c>
      <c r="AH9" s="194">
        <v>46</v>
      </c>
      <c r="AI9" s="193">
        <v>44</v>
      </c>
      <c r="AJ9" s="193"/>
      <c r="AK9" s="193"/>
      <c r="AL9" s="195">
        <v>89</v>
      </c>
      <c r="AN9" s="280"/>
    </row>
    <row r="10" spans="3:40" s="31" customFormat="1" ht="15" customHeight="1" x14ac:dyDescent="0.25">
      <c r="C10" s="157" t="s">
        <v>16</v>
      </c>
      <c r="D10" s="194">
        <v>0</v>
      </c>
      <c r="E10" s="193">
        <v>0</v>
      </c>
      <c r="F10" s="193">
        <v>0</v>
      </c>
      <c r="G10" s="193">
        <v>0</v>
      </c>
      <c r="H10" s="195">
        <v>0</v>
      </c>
      <c r="I10" s="194">
        <v>0</v>
      </c>
      <c r="J10" s="193">
        <v>0</v>
      </c>
      <c r="K10" s="193">
        <v>0</v>
      </c>
      <c r="L10" s="241">
        <v>0</v>
      </c>
      <c r="M10" s="447">
        <v>0</v>
      </c>
      <c r="N10" s="194">
        <v>2</v>
      </c>
      <c r="O10" s="193">
        <v>3</v>
      </c>
      <c r="P10" s="193">
        <v>6</v>
      </c>
      <c r="Q10" s="193">
        <v>6</v>
      </c>
      <c r="R10" s="195">
        <v>16</v>
      </c>
      <c r="S10" s="194">
        <v>9</v>
      </c>
      <c r="T10" s="196">
        <v>8</v>
      </c>
      <c r="U10" s="193">
        <v>10</v>
      </c>
      <c r="V10" s="193">
        <v>14</v>
      </c>
      <c r="W10" s="195">
        <v>41</v>
      </c>
      <c r="X10" s="194">
        <v>18</v>
      </c>
      <c r="Y10" s="193">
        <v>13</v>
      </c>
      <c r="Z10" s="193">
        <v>16</v>
      </c>
      <c r="AA10" s="193">
        <v>20</v>
      </c>
      <c r="AB10" s="195">
        <v>66</v>
      </c>
      <c r="AC10" s="194">
        <v>45</v>
      </c>
      <c r="AD10" s="193">
        <v>25</v>
      </c>
      <c r="AE10" s="193">
        <v>48</v>
      </c>
      <c r="AF10" s="193">
        <v>56</v>
      </c>
      <c r="AG10" s="195">
        <v>174</v>
      </c>
      <c r="AH10" s="194">
        <v>53</v>
      </c>
      <c r="AI10" s="193">
        <v>33</v>
      </c>
      <c r="AJ10" s="193"/>
      <c r="AK10" s="193"/>
      <c r="AL10" s="195">
        <v>86</v>
      </c>
      <c r="AN10" s="280"/>
    </row>
    <row r="11" spans="3:40" s="31" customFormat="1" ht="15" customHeight="1" x14ac:dyDescent="0.25">
      <c r="C11" s="157" t="s">
        <v>17</v>
      </c>
      <c r="D11" s="194">
        <v>23</v>
      </c>
      <c r="E11" s="193">
        <v>22</v>
      </c>
      <c r="F11" s="193">
        <v>26</v>
      </c>
      <c r="G11" s="193">
        <v>28</v>
      </c>
      <c r="H11" s="195">
        <v>99</v>
      </c>
      <c r="I11" s="194">
        <v>29</v>
      </c>
      <c r="J11" s="193">
        <v>28</v>
      </c>
      <c r="K11" s="193">
        <v>32</v>
      </c>
      <c r="L11" s="193">
        <v>32</v>
      </c>
      <c r="M11" s="195">
        <v>121</v>
      </c>
      <c r="N11" s="194">
        <v>34</v>
      </c>
      <c r="O11" s="193">
        <v>29</v>
      </c>
      <c r="P11" s="193">
        <v>33</v>
      </c>
      <c r="Q11" s="193">
        <v>34</v>
      </c>
      <c r="R11" s="195">
        <v>130</v>
      </c>
      <c r="S11" s="194">
        <v>36</v>
      </c>
      <c r="T11" s="196">
        <v>43</v>
      </c>
      <c r="U11" s="193">
        <v>38</v>
      </c>
      <c r="V11" s="193">
        <v>38</v>
      </c>
      <c r="W11" s="195">
        <v>154</v>
      </c>
      <c r="X11" s="194">
        <v>36</v>
      </c>
      <c r="Y11" s="193">
        <v>33</v>
      </c>
      <c r="Z11" s="193">
        <v>39</v>
      </c>
      <c r="AA11" s="193">
        <v>38</v>
      </c>
      <c r="AB11" s="195">
        <v>146</v>
      </c>
      <c r="AC11" s="194">
        <v>41</v>
      </c>
      <c r="AD11" s="193">
        <v>39</v>
      </c>
      <c r="AE11" s="193">
        <v>43</v>
      </c>
      <c r="AF11" s="193">
        <v>46</v>
      </c>
      <c r="AG11" s="195">
        <v>169</v>
      </c>
      <c r="AH11" s="194">
        <v>52</v>
      </c>
      <c r="AI11" s="193">
        <v>42</v>
      </c>
      <c r="AJ11" s="193"/>
      <c r="AK11" s="193"/>
      <c r="AL11" s="195">
        <v>94</v>
      </c>
      <c r="AN11" s="280"/>
    </row>
    <row r="12" spans="3:40" s="31" customFormat="1" ht="15" customHeight="1" x14ac:dyDescent="0.25">
      <c r="C12" s="157" t="s">
        <v>18</v>
      </c>
      <c r="D12" s="194">
        <v>0</v>
      </c>
      <c r="E12" s="193">
        <v>16</v>
      </c>
      <c r="F12" s="193">
        <v>26</v>
      </c>
      <c r="G12" s="193">
        <v>30</v>
      </c>
      <c r="H12" s="195">
        <v>71</v>
      </c>
      <c r="I12" s="194">
        <v>29</v>
      </c>
      <c r="J12" s="193">
        <v>22</v>
      </c>
      <c r="K12" s="193">
        <v>33</v>
      </c>
      <c r="L12" s="193">
        <v>34</v>
      </c>
      <c r="M12" s="195">
        <v>118</v>
      </c>
      <c r="N12" s="194">
        <v>36</v>
      </c>
      <c r="O12" s="193">
        <v>27</v>
      </c>
      <c r="P12" s="193">
        <v>40</v>
      </c>
      <c r="Q12" s="193">
        <v>40</v>
      </c>
      <c r="R12" s="195">
        <v>143</v>
      </c>
      <c r="S12" s="194">
        <v>39</v>
      </c>
      <c r="T12" s="196">
        <v>29</v>
      </c>
      <c r="U12" s="193">
        <v>41</v>
      </c>
      <c r="V12" s="193">
        <v>40</v>
      </c>
      <c r="W12" s="195">
        <v>150</v>
      </c>
      <c r="X12" s="194">
        <v>41</v>
      </c>
      <c r="Y12" s="193">
        <v>32</v>
      </c>
      <c r="Z12" s="193">
        <v>45</v>
      </c>
      <c r="AA12" s="193">
        <v>44</v>
      </c>
      <c r="AB12" s="195">
        <v>161</v>
      </c>
      <c r="AC12" s="194">
        <v>43</v>
      </c>
      <c r="AD12" s="193">
        <v>30</v>
      </c>
      <c r="AE12" s="193">
        <v>42</v>
      </c>
      <c r="AF12" s="193">
        <v>44</v>
      </c>
      <c r="AG12" s="195">
        <v>158</v>
      </c>
      <c r="AH12" s="194">
        <v>44</v>
      </c>
      <c r="AI12" s="193">
        <v>33</v>
      </c>
      <c r="AJ12" s="193"/>
      <c r="AK12" s="193"/>
      <c r="AL12" s="195">
        <v>77</v>
      </c>
      <c r="AN12" s="280"/>
    </row>
    <row r="13" spans="3:40" s="31" customFormat="1" ht="15" customHeight="1" x14ac:dyDescent="0.25">
      <c r="C13" s="157" t="s">
        <v>19</v>
      </c>
      <c r="D13" s="194">
        <v>0</v>
      </c>
      <c r="E13" s="193">
        <v>0</v>
      </c>
      <c r="F13" s="193">
        <v>0</v>
      </c>
      <c r="G13" s="193">
        <v>0</v>
      </c>
      <c r="H13" s="195">
        <v>0</v>
      </c>
      <c r="I13" s="194">
        <v>0</v>
      </c>
      <c r="J13" s="193">
        <v>0</v>
      </c>
      <c r="K13" s="193">
        <v>0</v>
      </c>
      <c r="L13" s="193">
        <v>0</v>
      </c>
      <c r="M13" s="195">
        <v>0</v>
      </c>
      <c r="N13" s="194">
        <v>0</v>
      </c>
      <c r="O13" s="193">
        <v>0</v>
      </c>
      <c r="P13" s="193">
        <v>17</v>
      </c>
      <c r="Q13" s="193">
        <v>19</v>
      </c>
      <c r="R13" s="195">
        <v>36</v>
      </c>
      <c r="S13" s="194">
        <v>28</v>
      </c>
      <c r="T13" s="196">
        <v>18</v>
      </c>
      <c r="U13" s="193">
        <v>21</v>
      </c>
      <c r="V13" s="193">
        <v>29</v>
      </c>
      <c r="W13" s="195">
        <v>97</v>
      </c>
      <c r="X13" s="194">
        <v>32</v>
      </c>
      <c r="Y13" s="193">
        <v>22</v>
      </c>
      <c r="Z13" s="193">
        <v>27</v>
      </c>
      <c r="AA13" s="193">
        <v>35</v>
      </c>
      <c r="AB13" s="195">
        <v>116</v>
      </c>
      <c r="AC13" s="194">
        <v>36</v>
      </c>
      <c r="AD13" s="193">
        <v>30</v>
      </c>
      <c r="AE13" s="193">
        <v>34</v>
      </c>
      <c r="AF13" s="193">
        <v>39</v>
      </c>
      <c r="AG13" s="195">
        <v>140</v>
      </c>
      <c r="AH13" s="194">
        <v>36</v>
      </c>
      <c r="AI13" s="193">
        <v>37</v>
      </c>
      <c r="AJ13" s="193"/>
      <c r="AK13" s="193"/>
      <c r="AL13" s="195">
        <v>73</v>
      </c>
      <c r="AN13" s="280"/>
    </row>
    <row r="14" spans="3:40" s="31" customFormat="1" ht="15" customHeight="1" x14ac:dyDescent="0.25">
      <c r="C14" s="157" t="s">
        <v>20</v>
      </c>
      <c r="D14" s="194">
        <v>0</v>
      </c>
      <c r="E14" s="193">
        <v>0</v>
      </c>
      <c r="F14" s="193">
        <v>0</v>
      </c>
      <c r="G14" s="193">
        <v>0</v>
      </c>
      <c r="H14" s="195">
        <v>0</v>
      </c>
      <c r="I14" s="194">
        <v>0</v>
      </c>
      <c r="J14" s="193">
        <v>0</v>
      </c>
      <c r="K14" s="193">
        <v>0</v>
      </c>
      <c r="L14" s="193">
        <v>0</v>
      </c>
      <c r="M14" s="195">
        <v>0</v>
      </c>
      <c r="N14" s="194">
        <v>0</v>
      </c>
      <c r="O14" s="193">
        <v>10</v>
      </c>
      <c r="P14" s="193">
        <v>12</v>
      </c>
      <c r="Q14" s="193">
        <v>12</v>
      </c>
      <c r="R14" s="195">
        <v>34</v>
      </c>
      <c r="S14" s="194">
        <v>13</v>
      </c>
      <c r="T14" s="196">
        <v>13</v>
      </c>
      <c r="U14" s="193">
        <v>15</v>
      </c>
      <c r="V14" s="193">
        <v>15</v>
      </c>
      <c r="W14" s="195">
        <v>55</v>
      </c>
      <c r="X14" s="194">
        <v>16</v>
      </c>
      <c r="Y14" s="193">
        <v>15</v>
      </c>
      <c r="Z14" s="193">
        <v>17</v>
      </c>
      <c r="AA14" s="193">
        <v>18</v>
      </c>
      <c r="AB14" s="195">
        <v>66</v>
      </c>
      <c r="AC14" s="194">
        <v>18</v>
      </c>
      <c r="AD14" s="193">
        <v>17</v>
      </c>
      <c r="AE14" s="193">
        <v>19</v>
      </c>
      <c r="AF14" s="193">
        <v>20</v>
      </c>
      <c r="AG14" s="195">
        <v>73</v>
      </c>
      <c r="AH14" s="194">
        <v>21</v>
      </c>
      <c r="AI14" s="193">
        <v>20</v>
      </c>
      <c r="AJ14" s="193"/>
      <c r="AK14" s="193"/>
      <c r="AL14" s="195">
        <v>41</v>
      </c>
      <c r="AN14" s="280"/>
    </row>
    <row r="15" spans="3:40" s="31" customFormat="1" ht="15" customHeight="1" x14ac:dyDescent="0.25">
      <c r="C15" s="157" t="s">
        <v>21</v>
      </c>
      <c r="D15" s="194">
        <v>0</v>
      </c>
      <c r="E15" s="193">
        <v>0</v>
      </c>
      <c r="F15" s="193">
        <v>0</v>
      </c>
      <c r="G15" s="193">
        <v>0</v>
      </c>
      <c r="H15" s="195">
        <v>0</v>
      </c>
      <c r="I15" s="194">
        <v>0</v>
      </c>
      <c r="J15" s="193">
        <v>0</v>
      </c>
      <c r="K15" s="193">
        <v>0</v>
      </c>
      <c r="L15" s="193">
        <v>0</v>
      </c>
      <c r="M15" s="195">
        <v>0</v>
      </c>
      <c r="N15" s="194">
        <v>0</v>
      </c>
      <c r="O15" s="193">
        <v>0</v>
      </c>
      <c r="P15" s="193">
        <v>0</v>
      </c>
      <c r="Q15" s="193">
        <v>0</v>
      </c>
      <c r="R15" s="195">
        <v>0</v>
      </c>
      <c r="S15" s="194">
        <v>0</v>
      </c>
      <c r="T15" s="196">
        <v>0</v>
      </c>
      <c r="U15" s="193">
        <v>0</v>
      </c>
      <c r="V15" s="193">
        <v>0</v>
      </c>
      <c r="W15" s="195">
        <v>0</v>
      </c>
      <c r="X15" s="194">
        <v>0</v>
      </c>
      <c r="Y15" s="193">
        <v>13</v>
      </c>
      <c r="Z15" s="193">
        <v>15</v>
      </c>
      <c r="AA15" s="193">
        <v>17</v>
      </c>
      <c r="AB15" s="195">
        <v>45</v>
      </c>
      <c r="AC15" s="194">
        <v>7</v>
      </c>
      <c r="AD15" s="193">
        <v>10</v>
      </c>
      <c r="AE15" s="193">
        <v>14</v>
      </c>
      <c r="AF15" s="193">
        <v>15</v>
      </c>
      <c r="AG15" s="195">
        <v>45</v>
      </c>
      <c r="AH15" s="194">
        <v>13</v>
      </c>
      <c r="AI15" s="193">
        <v>12</v>
      </c>
      <c r="AJ15" s="193"/>
      <c r="AK15" s="193"/>
      <c r="AL15" s="195">
        <v>25</v>
      </c>
      <c r="AN15" s="280"/>
    </row>
    <row r="16" spans="3:40" s="31" customFormat="1" ht="15" customHeight="1" x14ac:dyDescent="0.25">
      <c r="C16" s="157" t="s">
        <v>22</v>
      </c>
      <c r="D16" s="194">
        <v>0</v>
      </c>
      <c r="E16" s="193">
        <v>0</v>
      </c>
      <c r="F16" s="193">
        <v>0</v>
      </c>
      <c r="G16" s="193">
        <v>0</v>
      </c>
      <c r="H16" s="195">
        <v>0</v>
      </c>
      <c r="I16" s="194">
        <v>0</v>
      </c>
      <c r="J16" s="193">
        <v>0</v>
      </c>
      <c r="K16" s="193">
        <v>1</v>
      </c>
      <c r="L16" s="193">
        <v>2</v>
      </c>
      <c r="M16" s="195">
        <v>2</v>
      </c>
      <c r="N16" s="194">
        <v>2</v>
      </c>
      <c r="O16" s="193">
        <v>2</v>
      </c>
      <c r="P16" s="193">
        <v>2</v>
      </c>
      <c r="Q16" s="193">
        <v>4</v>
      </c>
      <c r="R16" s="195">
        <v>11</v>
      </c>
      <c r="S16" s="194">
        <v>4</v>
      </c>
      <c r="T16" s="196">
        <v>5</v>
      </c>
      <c r="U16" s="193">
        <v>5</v>
      </c>
      <c r="V16" s="193">
        <v>6</v>
      </c>
      <c r="W16" s="195">
        <v>20</v>
      </c>
      <c r="X16" s="194">
        <v>7</v>
      </c>
      <c r="Y16" s="193">
        <v>8</v>
      </c>
      <c r="Z16" s="193">
        <v>9</v>
      </c>
      <c r="AA16" s="193">
        <v>10</v>
      </c>
      <c r="AB16" s="195">
        <v>33</v>
      </c>
      <c r="AC16" s="194">
        <v>10</v>
      </c>
      <c r="AD16" s="193">
        <v>10</v>
      </c>
      <c r="AE16" s="193">
        <v>11</v>
      </c>
      <c r="AF16" s="193">
        <v>11</v>
      </c>
      <c r="AG16" s="195">
        <v>43</v>
      </c>
      <c r="AH16" s="194">
        <v>13</v>
      </c>
      <c r="AI16" s="193">
        <v>10</v>
      </c>
      <c r="AJ16" s="193"/>
      <c r="AK16" s="193"/>
      <c r="AL16" s="195">
        <v>23</v>
      </c>
      <c r="AN16" s="280"/>
    </row>
    <row r="17" spans="3:41" s="31" customFormat="1" ht="15" customHeight="1" x14ac:dyDescent="0.25">
      <c r="C17" s="157" t="s">
        <v>23</v>
      </c>
      <c r="D17" s="194">
        <v>0</v>
      </c>
      <c r="E17" s="193">
        <v>0</v>
      </c>
      <c r="F17" s="193">
        <v>1</v>
      </c>
      <c r="G17" s="193">
        <v>1</v>
      </c>
      <c r="H17" s="195">
        <v>2</v>
      </c>
      <c r="I17" s="194">
        <v>1</v>
      </c>
      <c r="J17" s="193">
        <v>1</v>
      </c>
      <c r="K17" s="193">
        <v>2</v>
      </c>
      <c r="L17" s="193">
        <v>2</v>
      </c>
      <c r="M17" s="195">
        <v>6</v>
      </c>
      <c r="N17" s="194">
        <v>3</v>
      </c>
      <c r="O17" s="193">
        <v>3</v>
      </c>
      <c r="P17" s="193">
        <v>3</v>
      </c>
      <c r="Q17" s="193">
        <v>4</v>
      </c>
      <c r="R17" s="195">
        <v>12</v>
      </c>
      <c r="S17" s="194">
        <v>4</v>
      </c>
      <c r="T17" s="196">
        <v>4</v>
      </c>
      <c r="U17" s="193">
        <v>5</v>
      </c>
      <c r="V17" s="193">
        <v>5</v>
      </c>
      <c r="W17" s="195">
        <v>18</v>
      </c>
      <c r="X17" s="194">
        <v>6</v>
      </c>
      <c r="Y17" s="193">
        <v>5</v>
      </c>
      <c r="Z17" s="193">
        <v>8</v>
      </c>
      <c r="AA17" s="193">
        <v>9</v>
      </c>
      <c r="AB17" s="195">
        <v>27</v>
      </c>
      <c r="AC17" s="194">
        <v>9</v>
      </c>
      <c r="AD17" s="193">
        <v>9</v>
      </c>
      <c r="AE17" s="193">
        <v>10</v>
      </c>
      <c r="AF17" s="193">
        <v>11</v>
      </c>
      <c r="AG17" s="195">
        <v>39</v>
      </c>
      <c r="AH17" s="194">
        <v>11</v>
      </c>
      <c r="AI17" s="193">
        <v>10</v>
      </c>
      <c r="AJ17" s="193"/>
      <c r="AK17" s="193"/>
      <c r="AL17" s="195">
        <v>21</v>
      </c>
      <c r="AN17" s="280"/>
    </row>
    <row r="18" spans="3:41" s="31" customFormat="1" ht="15" customHeight="1" x14ac:dyDescent="0.25">
      <c r="C18" s="157" t="s">
        <v>180</v>
      </c>
      <c r="D18" s="194">
        <v>0</v>
      </c>
      <c r="E18" s="193">
        <v>0</v>
      </c>
      <c r="F18" s="193">
        <v>0</v>
      </c>
      <c r="G18" s="193">
        <v>0</v>
      </c>
      <c r="H18" s="195">
        <v>0</v>
      </c>
      <c r="I18" s="194">
        <v>0</v>
      </c>
      <c r="J18" s="193">
        <v>0</v>
      </c>
      <c r="K18" s="193">
        <v>0</v>
      </c>
      <c r="L18" s="193">
        <v>0</v>
      </c>
      <c r="M18" s="195">
        <v>0</v>
      </c>
      <c r="N18" s="194">
        <v>0</v>
      </c>
      <c r="O18" s="193">
        <v>0</v>
      </c>
      <c r="P18" s="193">
        <v>0</v>
      </c>
      <c r="Q18" s="193">
        <v>0</v>
      </c>
      <c r="R18" s="195">
        <v>0</v>
      </c>
      <c r="S18" s="194">
        <v>0</v>
      </c>
      <c r="T18" s="193">
        <v>0</v>
      </c>
      <c r="U18" s="193">
        <v>0</v>
      </c>
      <c r="V18" s="193">
        <v>0</v>
      </c>
      <c r="W18" s="195">
        <v>0</v>
      </c>
      <c r="X18" s="194">
        <v>0</v>
      </c>
      <c r="Y18" s="193">
        <v>0</v>
      </c>
      <c r="Z18" s="193">
        <v>0</v>
      </c>
      <c r="AA18" s="193">
        <v>0</v>
      </c>
      <c r="AB18" s="195">
        <v>0</v>
      </c>
      <c r="AC18" s="194">
        <v>0</v>
      </c>
      <c r="AD18" s="193">
        <v>0</v>
      </c>
      <c r="AE18" s="193">
        <v>0</v>
      </c>
      <c r="AF18" s="427">
        <v>5</v>
      </c>
      <c r="AG18" s="357">
        <v>5</v>
      </c>
      <c r="AH18" s="359">
        <v>20</v>
      </c>
      <c r="AI18" s="427">
        <v>26</v>
      </c>
      <c r="AJ18" s="423"/>
      <c r="AK18" s="423"/>
      <c r="AL18" s="195">
        <v>46</v>
      </c>
      <c r="AN18" s="280"/>
    </row>
    <row r="19" spans="3:41" s="48" customFormat="1" ht="15" customHeight="1" x14ac:dyDescent="0.25">
      <c r="C19" s="156" t="s">
        <v>24</v>
      </c>
      <c r="D19" s="354">
        <v>172</v>
      </c>
      <c r="E19" s="355">
        <v>142</v>
      </c>
      <c r="F19" s="355">
        <v>148</v>
      </c>
      <c r="G19" s="355">
        <v>150</v>
      </c>
      <c r="H19" s="357">
        <v>612</v>
      </c>
      <c r="I19" s="359">
        <v>97</v>
      </c>
      <c r="J19" s="355">
        <v>138</v>
      </c>
      <c r="K19" s="355">
        <v>149</v>
      </c>
      <c r="L19" s="355">
        <v>134</v>
      </c>
      <c r="M19" s="357">
        <v>517</v>
      </c>
      <c r="N19" s="354">
        <v>137</v>
      </c>
      <c r="O19" s="355">
        <v>112</v>
      </c>
      <c r="P19" s="355">
        <v>122</v>
      </c>
      <c r="Q19" s="355">
        <v>99</v>
      </c>
      <c r="R19" s="357">
        <v>470</v>
      </c>
      <c r="S19" s="354">
        <v>113</v>
      </c>
      <c r="T19" s="360">
        <v>98</v>
      </c>
      <c r="U19" s="355">
        <v>99</v>
      </c>
      <c r="V19" s="355">
        <v>82</v>
      </c>
      <c r="W19" s="357">
        <v>392</v>
      </c>
      <c r="X19" s="359">
        <v>89</v>
      </c>
      <c r="Y19" s="355">
        <v>75</v>
      </c>
      <c r="Z19" s="355">
        <v>84</v>
      </c>
      <c r="AA19" s="355">
        <v>76</v>
      </c>
      <c r="AB19" s="357">
        <v>325</v>
      </c>
      <c r="AC19" s="354">
        <v>88</v>
      </c>
      <c r="AD19" s="355">
        <v>79</v>
      </c>
      <c r="AE19" s="355">
        <v>98</v>
      </c>
      <c r="AF19" s="355">
        <v>67</v>
      </c>
      <c r="AG19" s="357">
        <v>333</v>
      </c>
      <c r="AH19" s="354">
        <v>85</v>
      </c>
      <c r="AI19" s="355">
        <v>98</v>
      </c>
      <c r="AJ19" s="355"/>
      <c r="AK19" s="355"/>
      <c r="AL19" s="357">
        <v>183</v>
      </c>
      <c r="AN19" s="356"/>
    </row>
    <row r="20" spans="3:41" s="31" customFormat="1" ht="15" hidden="1" customHeight="1" outlineLevel="1" x14ac:dyDescent="0.25">
      <c r="C20" s="160" t="s">
        <v>25</v>
      </c>
      <c r="D20" s="341">
        <v>0</v>
      </c>
      <c r="E20" s="362">
        <v>0</v>
      </c>
      <c r="F20" s="362">
        <v>0</v>
      </c>
      <c r="G20" s="362">
        <v>0</v>
      </c>
      <c r="H20" s="195">
        <v>0</v>
      </c>
      <c r="I20" s="194">
        <v>0</v>
      </c>
      <c r="J20" s="362">
        <v>0</v>
      </c>
      <c r="K20" s="362">
        <v>0</v>
      </c>
      <c r="L20" s="362">
        <v>0</v>
      </c>
      <c r="M20" s="195">
        <v>0</v>
      </c>
      <c r="N20" s="241">
        <v>0</v>
      </c>
      <c r="O20" s="362">
        <v>1</v>
      </c>
      <c r="P20" s="362">
        <v>3</v>
      </c>
      <c r="Q20" s="362">
        <v>3</v>
      </c>
      <c r="R20" s="195">
        <v>7</v>
      </c>
      <c r="S20" s="341">
        <v>4</v>
      </c>
      <c r="T20" s="196">
        <v>5</v>
      </c>
      <c r="U20" s="362">
        <v>6</v>
      </c>
      <c r="V20" s="362">
        <v>6</v>
      </c>
      <c r="W20" s="195">
        <v>22</v>
      </c>
      <c r="X20" s="194">
        <v>7</v>
      </c>
      <c r="Y20" s="362">
        <v>7</v>
      </c>
      <c r="Z20" s="362">
        <v>8</v>
      </c>
      <c r="AA20" s="362">
        <v>8</v>
      </c>
      <c r="AB20" s="195">
        <v>29</v>
      </c>
      <c r="AC20" s="341">
        <v>9</v>
      </c>
      <c r="AD20" s="362">
        <v>9</v>
      </c>
      <c r="AE20" s="362">
        <v>10</v>
      </c>
      <c r="AF20" s="362">
        <v>11</v>
      </c>
      <c r="AG20" s="195">
        <v>39</v>
      </c>
      <c r="AH20" s="341">
        <v>8</v>
      </c>
      <c r="AI20" s="362">
        <v>13</v>
      </c>
      <c r="AJ20" s="362"/>
      <c r="AK20" s="362"/>
      <c r="AL20" s="195">
        <v>21</v>
      </c>
      <c r="AN20" s="363"/>
    </row>
    <row r="21" spans="3:41" s="31" customFormat="1" ht="15" hidden="1" customHeight="1" outlineLevel="1" x14ac:dyDescent="0.25">
      <c r="C21" s="160" t="s">
        <v>26</v>
      </c>
      <c r="D21" s="194">
        <v>0</v>
      </c>
      <c r="E21" s="193">
        <v>0</v>
      </c>
      <c r="F21" s="193">
        <v>0</v>
      </c>
      <c r="G21" s="193">
        <v>0</v>
      </c>
      <c r="H21" s="195">
        <v>0</v>
      </c>
      <c r="I21" s="194">
        <v>0</v>
      </c>
      <c r="J21" s="193">
        <v>7</v>
      </c>
      <c r="K21" s="193">
        <v>7</v>
      </c>
      <c r="L21" s="193">
        <v>7</v>
      </c>
      <c r="M21" s="195">
        <v>21</v>
      </c>
      <c r="N21" s="194">
        <v>7</v>
      </c>
      <c r="O21" s="193">
        <v>8</v>
      </c>
      <c r="P21" s="193">
        <v>8</v>
      </c>
      <c r="Q21" s="193">
        <v>8</v>
      </c>
      <c r="R21" s="195">
        <v>30</v>
      </c>
      <c r="S21" s="194">
        <v>8</v>
      </c>
      <c r="T21" s="196">
        <v>9</v>
      </c>
      <c r="U21" s="193">
        <v>9</v>
      </c>
      <c r="V21" s="193">
        <v>9</v>
      </c>
      <c r="W21" s="195">
        <v>36</v>
      </c>
      <c r="X21" s="194">
        <v>10</v>
      </c>
      <c r="Y21" s="193">
        <v>8</v>
      </c>
      <c r="Z21" s="193">
        <v>9</v>
      </c>
      <c r="AA21" s="193">
        <v>9</v>
      </c>
      <c r="AB21" s="195">
        <v>35</v>
      </c>
      <c r="AC21" s="194">
        <v>9</v>
      </c>
      <c r="AD21" s="193">
        <v>9</v>
      </c>
      <c r="AE21" s="193">
        <v>9</v>
      </c>
      <c r="AF21" s="193">
        <v>9</v>
      </c>
      <c r="AG21" s="195">
        <v>36</v>
      </c>
      <c r="AH21" s="194">
        <v>9</v>
      </c>
      <c r="AI21" s="193">
        <v>9</v>
      </c>
      <c r="AJ21" s="193"/>
      <c r="AK21" s="193"/>
      <c r="AL21" s="195">
        <v>18</v>
      </c>
    </row>
    <row r="22" spans="3:41" s="31" customFormat="1" ht="15" hidden="1" customHeight="1" outlineLevel="1" x14ac:dyDescent="0.25">
      <c r="C22" s="160" t="s">
        <v>27</v>
      </c>
      <c r="D22" s="194">
        <v>0</v>
      </c>
      <c r="E22" s="193">
        <v>0</v>
      </c>
      <c r="F22" s="193">
        <v>0</v>
      </c>
      <c r="G22" s="193">
        <v>0</v>
      </c>
      <c r="H22" s="195">
        <v>0</v>
      </c>
      <c r="I22" s="194">
        <v>0</v>
      </c>
      <c r="J22" s="193">
        <v>6</v>
      </c>
      <c r="K22" s="193">
        <v>7</v>
      </c>
      <c r="L22" s="193">
        <v>8</v>
      </c>
      <c r="M22" s="195">
        <v>21</v>
      </c>
      <c r="N22" s="194">
        <v>9</v>
      </c>
      <c r="O22" s="193">
        <v>9</v>
      </c>
      <c r="P22" s="193">
        <v>10</v>
      </c>
      <c r="Q22" s="193">
        <v>10</v>
      </c>
      <c r="R22" s="195">
        <v>38</v>
      </c>
      <c r="S22" s="194">
        <v>4</v>
      </c>
      <c r="T22" s="196">
        <v>10</v>
      </c>
      <c r="U22" s="193">
        <v>11</v>
      </c>
      <c r="V22" s="193">
        <v>12</v>
      </c>
      <c r="W22" s="195">
        <v>37</v>
      </c>
      <c r="X22" s="194">
        <v>0</v>
      </c>
      <c r="Y22" s="193">
        <v>14</v>
      </c>
      <c r="Z22" s="193">
        <v>15</v>
      </c>
      <c r="AA22" s="193">
        <v>4</v>
      </c>
      <c r="AB22" s="195">
        <v>33</v>
      </c>
      <c r="AC22" s="194">
        <v>0</v>
      </c>
      <c r="AD22" s="193">
        <v>19</v>
      </c>
      <c r="AE22" s="193">
        <v>14</v>
      </c>
      <c r="AF22" s="193">
        <v>0</v>
      </c>
      <c r="AG22" s="195">
        <v>33</v>
      </c>
      <c r="AH22" s="194">
        <v>0</v>
      </c>
      <c r="AI22" s="193">
        <v>22</v>
      </c>
      <c r="AJ22" s="193"/>
      <c r="AK22" s="193"/>
      <c r="AL22" s="195">
        <v>22</v>
      </c>
    </row>
    <row r="23" spans="3:41" s="31" customFormat="1" ht="15" hidden="1" customHeight="1" outlineLevel="1" x14ac:dyDescent="0.25">
      <c r="C23" s="160" t="s">
        <v>28</v>
      </c>
      <c r="D23" s="341">
        <v>0</v>
      </c>
      <c r="E23" s="362">
        <v>0</v>
      </c>
      <c r="F23" s="362">
        <v>0</v>
      </c>
      <c r="G23" s="362">
        <v>0</v>
      </c>
      <c r="H23" s="195">
        <v>0</v>
      </c>
      <c r="I23" s="194">
        <v>0</v>
      </c>
      <c r="J23" s="362">
        <v>0</v>
      </c>
      <c r="K23" s="241">
        <v>0</v>
      </c>
      <c r="L23" s="241">
        <v>0</v>
      </c>
      <c r="M23" s="195">
        <v>1</v>
      </c>
      <c r="N23" s="341">
        <v>1</v>
      </c>
      <c r="O23" s="362">
        <v>1</v>
      </c>
      <c r="P23" s="362">
        <v>2</v>
      </c>
      <c r="Q23" s="362">
        <v>3</v>
      </c>
      <c r="R23" s="195">
        <v>7</v>
      </c>
      <c r="S23" s="341">
        <v>4</v>
      </c>
      <c r="T23" s="196">
        <v>3</v>
      </c>
      <c r="U23" s="362">
        <v>4</v>
      </c>
      <c r="V23" s="362">
        <v>4</v>
      </c>
      <c r="W23" s="195">
        <v>15</v>
      </c>
      <c r="X23" s="194">
        <v>4</v>
      </c>
      <c r="Y23" s="362">
        <v>4</v>
      </c>
      <c r="Z23" s="362">
        <v>5</v>
      </c>
      <c r="AA23" s="362">
        <v>5</v>
      </c>
      <c r="AB23" s="195">
        <v>18</v>
      </c>
      <c r="AC23" s="341">
        <v>6</v>
      </c>
      <c r="AD23" s="362">
        <v>4</v>
      </c>
      <c r="AE23" s="362">
        <v>8</v>
      </c>
      <c r="AF23" s="362">
        <v>7</v>
      </c>
      <c r="AG23" s="195">
        <v>26</v>
      </c>
      <c r="AH23" s="341">
        <v>8</v>
      </c>
      <c r="AI23" s="362">
        <v>6</v>
      </c>
      <c r="AJ23" s="362"/>
      <c r="AK23" s="362"/>
      <c r="AL23" s="195">
        <v>14</v>
      </c>
      <c r="AN23" s="363"/>
    </row>
    <row r="24" spans="3:41" s="31" customFormat="1" ht="15" hidden="1" customHeight="1" outlineLevel="1" x14ac:dyDescent="0.25">
      <c r="C24" s="160" t="s">
        <v>29</v>
      </c>
      <c r="D24" s="194">
        <v>0</v>
      </c>
      <c r="E24" s="193">
        <v>0</v>
      </c>
      <c r="F24" s="193">
        <v>0</v>
      </c>
      <c r="G24" s="193">
        <v>0</v>
      </c>
      <c r="H24" s="195">
        <v>0</v>
      </c>
      <c r="I24" s="194">
        <v>0</v>
      </c>
      <c r="J24" s="193">
        <v>2</v>
      </c>
      <c r="K24" s="193">
        <v>3</v>
      </c>
      <c r="L24" s="193">
        <v>3</v>
      </c>
      <c r="M24" s="195">
        <v>8</v>
      </c>
      <c r="N24" s="194">
        <v>3</v>
      </c>
      <c r="O24" s="193">
        <v>3</v>
      </c>
      <c r="P24" s="193">
        <v>4</v>
      </c>
      <c r="Q24" s="193">
        <v>4</v>
      </c>
      <c r="R24" s="195">
        <v>14</v>
      </c>
      <c r="S24" s="194">
        <v>4</v>
      </c>
      <c r="T24" s="196">
        <v>4</v>
      </c>
      <c r="U24" s="193">
        <v>4</v>
      </c>
      <c r="V24" s="193">
        <v>5</v>
      </c>
      <c r="W24" s="195">
        <v>17</v>
      </c>
      <c r="X24" s="194">
        <v>5</v>
      </c>
      <c r="Y24" s="193">
        <v>4</v>
      </c>
      <c r="Z24" s="193">
        <v>4</v>
      </c>
      <c r="AA24" s="193">
        <v>5</v>
      </c>
      <c r="AB24" s="195">
        <v>17</v>
      </c>
      <c r="AC24" s="194">
        <v>5</v>
      </c>
      <c r="AD24" s="193">
        <v>5</v>
      </c>
      <c r="AE24" s="193">
        <v>5</v>
      </c>
      <c r="AF24" s="193">
        <v>5</v>
      </c>
      <c r="AG24" s="195">
        <v>20</v>
      </c>
      <c r="AH24" s="194">
        <v>6</v>
      </c>
      <c r="AI24" s="193">
        <v>6</v>
      </c>
      <c r="AJ24" s="193"/>
      <c r="AK24" s="193"/>
      <c r="AL24" s="195">
        <v>12</v>
      </c>
    </row>
    <row r="25" spans="3:41" s="31" customFormat="1" ht="15" hidden="1" customHeight="1" outlineLevel="1" x14ac:dyDescent="0.25">
      <c r="C25" s="160" t="s">
        <v>30</v>
      </c>
      <c r="D25" s="194">
        <v>0</v>
      </c>
      <c r="E25" s="193">
        <v>0</v>
      </c>
      <c r="F25" s="193">
        <v>1</v>
      </c>
      <c r="G25" s="193">
        <v>1</v>
      </c>
      <c r="H25" s="195">
        <v>2</v>
      </c>
      <c r="I25" s="194">
        <v>2</v>
      </c>
      <c r="J25" s="193">
        <v>2</v>
      </c>
      <c r="K25" s="193">
        <v>2</v>
      </c>
      <c r="L25" s="193">
        <v>2</v>
      </c>
      <c r="M25" s="195">
        <v>8</v>
      </c>
      <c r="N25" s="194">
        <v>3</v>
      </c>
      <c r="O25" s="193">
        <v>3</v>
      </c>
      <c r="P25" s="193">
        <v>4</v>
      </c>
      <c r="Q25" s="193">
        <v>3</v>
      </c>
      <c r="R25" s="195">
        <v>13</v>
      </c>
      <c r="S25" s="194">
        <v>4</v>
      </c>
      <c r="T25" s="196">
        <v>4</v>
      </c>
      <c r="U25" s="193">
        <v>4</v>
      </c>
      <c r="V25" s="193">
        <v>4</v>
      </c>
      <c r="W25" s="195">
        <v>16</v>
      </c>
      <c r="X25" s="194">
        <v>4</v>
      </c>
      <c r="Y25" s="193">
        <v>4</v>
      </c>
      <c r="Z25" s="193">
        <v>4</v>
      </c>
      <c r="AA25" s="193">
        <v>4</v>
      </c>
      <c r="AB25" s="195">
        <v>16</v>
      </c>
      <c r="AC25" s="194">
        <v>5</v>
      </c>
      <c r="AD25" s="193">
        <v>5</v>
      </c>
      <c r="AE25" s="193">
        <v>4</v>
      </c>
      <c r="AF25" s="193">
        <v>4</v>
      </c>
      <c r="AG25" s="195">
        <v>18</v>
      </c>
      <c r="AH25" s="194">
        <v>6</v>
      </c>
      <c r="AI25" s="193">
        <v>3</v>
      </c>
      <c r="AJ25" s="193"/>
      <c r="AK25" s="193"/>
      <c r="AL25" s="195">
        <v>9</v>
      </c>
    </row>
    <row r="26" spans="3:41" s="31" customFormat="1" ht="15" hidden="1" customHeight="1" outlineLevel="1" x14ac:dyDescent="0.25">
      <c r="C26" s="160" t="s">
        <v>31</v>
      </c>
      <c r="D26" s="194">
        <v>0</v>
      </c>
      <c r="E26" s="193">
        <v>0</v>
      </c>
      <c r="F26" s="193">
        <v>0</v>
      </c>
      <c r="G26" s="193">
        <v>0</v>
      </c>
      <c r="H26" s="195">
        <v>0</v>
      </c>
      <c r="I26" s="194">
        <v>0</v>
      </c>
      <c r="J26" s="193">
        <v>0</v>
      </c>
      <c r="K26" s="193">
        <v>0</v>
      </c>
      <c r="L26" s="193">
        <v>0</v>
      </c>
      <c r="M26" s="195">
        <v>0</v>
      </c>
      <c r="N26" s="194">
        <v>0</v>
      </c>
      <c r="O26" s="193">
        <v>0</v>
      </c>
      <c r="P26" s="193">
        <v>1</v>
      </c>
      <c r="Q26" s="193">
        <v>1</v>
      </c>
      <c r="R26" s="195">
        <v>1</v>
      </c>
      <c r="S26" s="194">
        <v>1</v>
      </c>
      <c r="T26" s="196">
        <v>1</v>
      </c>
      <c r="U26" s="193">
        <v>1</v>
      </c>
      <c r="V26" s="193">
        <v>1</v>
      </c>
      <c r="W26" s="195">
        <v>3</v>
      </c>
      <c r="X26" s="194">
        <v>1</v>
      </c>
      <c r="Y26" s="193">
        <v>1</v>
      </c>
      <c r="Z26" s="193">
        <v>1</v>
      </c>
      <c r="AA26" s="193">
        <v>1</v>
      </c>
      <c r="AB26" s="195">
        <v>4</v>
      </c>
      <c r="AC26" s="194">
        <v>1</v>
      </c>
      <c r="AD26" s="193">
        <v>2</v>
      </c>
      <c r="AE26" s="193">
        <v>2</v>
      </c>
      <c r="AF26" s="193">
        <v>2</v>
      </c>
      <c r="AG26" s="195">
        <v>6</v>
      </c>
      <c r="AH26" s="194">
        <v>2</v>
      </c>
      <c r="AI26" s="193">
        <v>2</v>
      </c>
      <c r="AJ26" s="193"/>
      <c r="AK26" s="193"/>
      <c r="AL26" s="195">
        <v>3</v>
      </c>
    </row>
    <row r="27" spans="3:41" s="31" customFormat="1" ht="15" hidden="1" customHeight="1" outlineLevel="1" x14ac:dyDescent="0.25">
      <c r="C27" s="160" t="s">
        <v>32</v>
      </c>
      <c r="D27" s="194">
        <v>27</v>
      </c>
      <c r="E27" s="193">
        <v>17</v>
      </c>
      <c r="F27" s="193">
        <v>20</v>
      </c>
      <c r="G27" s="193">
        <v>22</v>
      </c>
      <c r="H27" s="195">
        <v>86</v>
      </c>
      <c r="I27" s="194">
        <v>18</v>
      </c>
      <c r="J27" s="193">
        <v>26</v>
      </c>
      <c r="K27" s="193">
        <v>25</v>
      </c>
      <c r="L27" s="193">
        <v>18</v>
      </c>
      <c r="M27" s="195">
        <v>86</v>
      </c>
      <c r="N27" s="194">
        <v>27</v>
      </c>
      <c r="O27" s="193">
        <v>22</v>
      </c>
      <c r="P27" s="193">
        <v>36</v>
      </c>
      <c r="Q27" s="193">
        <v>23</v>
      </c>
      <c r="R27" s="195">
        <v>108</v>
      </c>
      <c r="S27" s="194">
        <v>33</v>
      </c>
      <c r="T27" s="196">
        <v>24</v>
      </c>
      <c r="U27" s="193">
        <v>28</v>
      </c>
      <c r="V27" s="193">
        <v>22</v>
      </c>
      <c r="W27" s="195">
        <v>107</v>
      </c>
      <c r="X27" s="194">
        <v>28</v>
      </c>
      <c r="Y27" s="193">
        <v>16</v>
      </c>
      <c r="Z27" s="193">
        <v>31</v>
      </c>
      <c r="AA27" s="193">
        <v>22</v>
      </c>
      <c r="AB27" s="195">
        <v>98</v>
      </c>
      <c r="AC27" s="194">
        <v>28</v>
      </c>
      <c r="AD27" s="193">
        <v>22</v>
      </c>
      <c r="AE27" s="193">
        <v>29</v>
      </c>
      <c r="AF27" s="427">
        <v>24</v>
      </c>
      <c r="AG27" s="357">
        <v>103</v>
      </c>
      <c r="AH27" s="359">
        <v>42</v>
      </c>
      <c r="AI27" s="427">
        <v>37</v>
      </c>
      <c r="AJ27" s="193"/>
      <c r="AK27" s="193"/>
      <c r="AL27" s="195">
        <v>78</v>
      </c>
      <c r="AM27" s="299"/>
    </row>
    <row r="28" spans="3:41" s="31" customFormat="1" ht="15" hidden="1" customHeight="1" outlineLevel="1" x14ac:dyDescent="0.25">
      <c r="C28" s="160" t="s">
        <v>33</v>
      </c>
      <c r="D28" s="194">
        <v>145</v>
      </c>
      <c r="E28" s="193">
        <v>125</v>
      </c>
      <c r="F28" s="193">
        <v>128</v>
      </c>
      <c r="G28" s="193">
        <v>127</v>
      </c>
      <c r="H28" s="195">
        <v>524</v>
      </c>
      <c r="I28" s="194">
        <v>77</v>
      </c>
      <c r="J28" s="193">
        <v>95</v>
      </c>
      <c r="K28" s="193">
        <v>105</v>
      </c>
      <c r="L28" s="193">
        <v>95</v>
      </c>
      <c r="M28" s="195">
        <v>372</v>
      </c>
      <c r="N28" s="194">
        <v>88</v>
      </c>
      <c r="O28" s="193">
        <v>65</v>
      </c>
      <c r="P28" s="193">
        <v>56</v>
      </c>
      <c r="Q28" s="193">
        <v>44</v>
      </c>
      <c r="R28" s="195">
        <v>254</v>
      </c>
      <c r="S28" s="194">
        <v>51</v>
      </c>
      <c r="T28" s="196">
        <v>39</v>
      </c>
      <c r="U28" s="193">
        <v>31</v>
      </c>
      <c r="V28" s="193">
        <v>18</v>
      </c>
      <c r="W28" s="195">
        <v>141</v>
      </c>
      <c r="X28" s="194">
        <v>30</v>
      </c>
      <c r="Y28" s="193">
        <v>18</v>
      </c>
      <c r="Z28" s="193">
        <v>8</v>
      </c>
      <c r="AA28" s="193">
        <v>19</v>
      </c>
      <c r="AB28" s="195">
        <v>73</v>
      </c>
      <c r="AC28" s="194">
        <v>26</v>
      </c>
      <c r="AD28" s="193">
        <v>6</v>
      </c>
      <c r="AE28" s="193">
        <v>16</v>
      </c>
      <c r="AF28" s="193">
        <v>5</v>
      </c>
      <c r="AG28" s="195">
        <v>52</v>
      </c>
      <c r="AH28" s="194">
        <v>4</v>
      </c>
      <c r="AI28" s="193">
        <v>2</v>
      </c>
      <c r="AJ28" s="193"/>
      <c r="AK28" s="193"/>
      <c r="AL28" s="195">
        <v>6</v>
      </c>
      <c r="AM28" s="299"/>
    </row>
    <row r="29" spans="3:41" s="31" customFormat="1" ht="15" customHeight="1" collapsed="1" x14ac:dyDescent="0.25">
      <c r="C29" s="162" t="s">
        <v>34</v>
      </c>
      <c r="D29" s="251">
        <v>401</v>
      </c>
      <c r="E29" s="252">
        <v>373</v>
      </c>
      <c r="F29" s="252">
        <v>421</v>
      </c>
      <c r="G29" s="252">
        <v>436</v>
      </c>
      <c r="H29" s="253">
        <v>1631</v>
      </c>
      <c r="I29" s="251">
        <v>371</v>
      </c>
      <c r="J29" s="252">
        <v>445</v>
      </c>
      <c r="K29" s="252">
        <v>472</v>
      </c>
      <c r="L29" s="252">
        <v>482</v>
      </c>
      <c r="M29" s="253">
        <v>1769</v>
      </c>
      <c r="N29" s="251">
        <v>500</v>
      </c>
      <c r="O29" s="252">
        <v>462</v>
      </c>
      <c r="P29" s="252">
        <v>537</v>
      </c>
      <c r="Q29" s="252">
        <v>530</v>
      </c>
      <c r="R29" s="253">
        <v>2029</v>
      </c>
      <c r="S29" s="251">
        <v>581</v>
      </c>
      <c r="T29" s="252">
        <v>511</v>
      </c>
      <c r="U29" s="252">
        <v>584</v>
      </c>
      <c r="V29" s="252">
        <v>593</v>
      </c>
      <c r="W29" s="253">
        <v>2269</v>
      </c>
      <c r="X29" s="251">
        <v>616</v>
      </c>
      <c r="Y29" s="252">
        <v>545</v>
      </c>
      <c r="Z29" s="252">
        <v>637</v>
      </c>
      <c r="AA29" s="252">
        <v>651</v>
      </c>
      <c r="AB29" s="253">
        <v>2449</v>
      </c>
      <c r="AC29" s="251">
        <v>705</v>
      </c>
      <c r="AD29" s="252">
        <v>605</v>
      </c>
      <c r="AE29" s="252">
        <v>732</v>
      </c>
      <c r="AF29" s="252">
        <v>729</v>
      </c>
      <c r="AG29" s="253">
        <v>2771</v>
      </c>
      <c r="AH29" s="251">
        <v>788</v>
      </c>
      <c r="AI29" s="252">
        <v>672</v>
      </c>
      <c r="AJ29" s="252"/>
      <c r="AK29" s="252"/>
      <c r="AL29" s="253">
        <v>1460</v>
      </c>
      <c r="AN29" s="386"/>
      <c r="AO29" s="386"/>
    </row>
    <row r="30" spans="3:41" s="31" customFormat="1" ht="5.25" customHeight="1" x14ac:dyDescent="0.25">
      <c r="C30" s="157"/>
      <c r="D30" s="39"/>
      <c r="E30" s="34"/>
      <c r="F30" s="34"/>
      <c r="G30" s="34"/>
      <c r="H30" s="40"/>
      <c r="I30" s="39"/>
      <c r="J30" s="34"/>
      <c r="K30" s="34"/>
      <c r="L30" s="34"/>
      <c r="M30" s="40"/>
      <c r="N30" s="39"/>
      <c r="O30" s="35"/>
      <c r="P30" s="35"/>
      <c r="Q30" s="35"/>
      <c r="R30" s="40"/>
      <c r="S30" s="39"/>
      <c r="T30" s="35"/>
      <c r="U30" s="34"/>
      <c r="V30" s="34"/>
      <c r="W30" s="40"/>
      <c r="X30" s="39"/>
      <c r="Y30" s="34"/>
      <c r="Z30" s="34"/>
      <c r="AA30" s="34"/>
      <c r="AB30" s="40"/>
      <c r="AC30" s="39"/>
      <c r="AD30" s="34"/>
      <c r="AE30" s="34"/>
      <c r="AF30" s="34"/>
      <c r="AG30" s="40"/>
      <c r="AH30" s="39"/>
      <c r="AI30" s="34"/>
      <c r="AJ30" s="34"/>
      <c r="AK30" s="34"/>
      <c r="AL30" s="40"/>
    </row>
    <row r="31" spans="3:41" s="31" customFormat="1" ht="15" customHeight="1" x14ac:dyDescent="0.25">
      <c r="C31" s="157" t="s">
        <v>35</v>
      </c>
      <c r="D31" s="194">
        <v>135</v>
      </c>
      <c r="E31" s="193">
        <v>0</v>
      </c>
      <c r="F31" s="193">
        <v>0</v>
      </c>
      <c r="G31" s="193">
        <v>10</v>
      </c>
      <c r="H31" s="195">
        <v>145</v>
      </c>
      <c r="I31" s="194">
        <v>11</v>
      </c>
      <c r="J31" s="193">
        <v>18</v>
      </c>
      <c r="K31" s="193">
        <v>0</v>
      </c>
      <c r="L31" s="193">
        <v>2</v>
      </c>
      <c r="M31" s="195">
        <v>31</v>
      </c>
      <c r="N31" s="194">
        <v>24</v>
      </c>
      <c r="O31" s="193">
        <v>13</v>
      </c>
      <c r="P31" s="193">
        <v>50</v>
      </c>
      <c r="Q31" s="193">
        <v>13</v>
      </c>
      <c r="R31" s="195">
        <v>100</v>
      </c>
      <c r="S31" s="194">
        <v>24</v>
      </c>
      <c r="T31" s="196">
        <v>13</v>
      </c>
      <c r="U31" s="193">
        <v>13</v>
      </c>
      <c r="V31" s="193">
        <v>13</v>
      </c>
      <c r="W31" s="195">
        <v>63</v>
      </c>
      <c r="X31" s="194">
        <v>40</v>
      </c>
      <c r="Y31" s="193">
        <v>0</v>
      </c>
      <c r="Z31" s="193">
        <v>0</v>
      </c>
      <c r="AA31" s="193">
        <v>34</v>
      </c>
      <c r="AB31" s="195">
        <v>74</v>
      </c>
      <c r="AC31" s="194">
        <v>12</v>
      </c>
      <c r="AD31" s="193">
        <v>3</v>
      </c>
      <c r="AE31" s="193">
        <v>3</v>
      </c>
      <c r="AF31" s="193">
        <v>13</v>
      </c>
      <c r="AG31" s="195">
        <v>31</v>
      </c>
      <c r="AH31" s="194">
        <v>51</v>
      </c>
      <c r="AI31" s="193">
        <v>56</v>
      </c>
      <c r="AJ31" s="193"/>
      <c r="AK31" s="193"/>
      <c r="AL31" s="195">
        <v>107</v>
      </c>
    </row>
    <row r="32" spans="3:41" s="31" customFormat="1" ht="15" hidden="1" customHeight="1" outlineLevel="1" x14ac:dyDescent="0.25">
      <c r="C32" s="160" t="s">
        <v>36</v>
      </c>
      <c r="D32" s="194">
        <v>0</v>
      </c>
      <c r="E32" s="193">
        <v>0</v>
      </c>
      <c r="F32" s="193">
        <v>0</v>
      </c>
      <c r="G32" s="193">
        <v>0</v>
      </c>
      <c r="H32" s="195">
        <v>0</v>
      </c>
      <c r="I32" s="194">
        <v>0</v>
      </c>
      <c r="J32" s="193">
        <v>0</v>
      </c>
      <c r="K32" s="193">
        <v>0</v>
      </c>
      <c r="L32" s="193">
        <v>2</v>
      </c>
      <c r="M32" s="195">
        <v>2</v>
      </c>
      <c r="N32" s="194">
        <v>13</v>
      </c>
      <c r="O32" s="193">
        <v>13</v>
      </c>
      <c r="P32" s="193">
        <v>13</v>
      </c>
      <c r="Q32" s="193">
        <v>13</v>
      </c>
      <c r="R32" s="195">
        <v>52</v>
      </c>
      <c r="S32" s="194">
        <v>13</v>
      </c>
      <c r="T32" s="196">
        <v>13</v>
      </c>
      <c r="U32" s="196">
        <v>13</v>
      </c>
      <c r="V32" s="196">
        <v>13</v>
      </c>
      <c r="W32" s="195">
        <v>52</v>
      </c>
      <c r="X32" s="194">
        <v>0</v>
      </c>
      <c r="Y32" s="196">
        <v>0</v>
      </c>
      <c r="Z32" s="196">
        <v>0</v>
      </c>
      <c r="AA32" s="196">
        <v>0</v>
      </c>
      <c r="AB32" s="195">
        <v>0</v>
      </c>
      <c r="AC32" s="194">
        <v>0</v>
      </c>
      <c r="AD32" s="196">
        <v>0</v>
      </c>
      <c r="AE32" s="196">
        <v>0</v>
      </c>
      <c r="AF32" s="193">
        <v>0</v>
      </c>
      <c r="AG32" s="195">
        <v>0</v>
      </c>
      <c r="AH32" s="194">
        <v>0</v>
      </c>
      <c r="AI32" s="196">
        <v>0</v>
      </c>
      <c r="AJ32" s="196"/>
      <c r="AK32" s="193"/>
      <c r="AL32" s="195">
        <v>0</v>
      </c>
    </row>
    <row r="33" spans="2:42" s="31" customFormat="1" ht="15" hidden="1" customHeight="1" outlineLevel="1" x14ac:dyDescent="0.25">
      <c r="C33" s="160" t="s">
        <v>37</v>
      </c>
      <c r="D33" s="194">
        <v>135</v>
      </c>
      <c r="E33" s="193">
        <v>0</v>
      </c>
      <c r="F33" s="193">
        <v>0</v>
      </c>
      <c r="G33" s="193">
        <v>10</v>
      </c>
      <c r="H33" s="195">
        <v>145</v>
      </c>
      <c r="I33" s="194">
        <v>11</v>
      </c>
      <c r="J33" s="193">
        <v>18</v>
      </c>
      <c r="K33" s="193">
        <v>0</v>
      </c>
      <c r="L33" s="193">
        <v>0</v>
      </c>
      <c r="M33" s="195">
        <v>29</v>
      </c>
      <c r="N33" s="194">
        <v>11</v>
      </c>
      <c r="O33" s="193">
        <v>0</v>
      </c>
      <c r="P33" s="193">
        <v>37</v>
      </c>
      <c r="Q33" s="193">
        <v>0</v>
      </c>
      <c r="R33" s="195">
        <v>49</v>
      </c>
      <c r="S33" s="194">
        <v>11</v>
      </c>
      <c r="T33" s="196">
        <v>0</v>
      </c>
      <c r="U33" s="193">
        <v>0</v>
      </c>
      <c r="V33" s="193">
        <v>0</v>
      </c>
      <c r="W33" s="195">
        <v>11</v>
      </c>
      <c r="X33" s="194">
        <v>40</v>
      </c>
      <c r="Y33" s="193">
        <v>0</v>
      </c>
      <c r="Z33" s="193">
        <v>0</v>
      </c>
      <c r="AA33" s="193">
        <v>34</v>
      </c>
      <c r="AB33" s="195">
        <v>74</v>
      </c>
      <c r="AC33" s="194">
        <v>12</v>
      </c>
      <c r="AD33" s="193">
        <v>3</v>
      </c>
      <c r="AE33" s="193">
        <v>3</v>
      </c>
      <c r="AF33" s="193">
        <v>13</v>
      </c>
      <c r="AG33" s="195">
        <v>31</v>
      </c>
      <c r="AH33" s="194">
        <v>51</v>
      </c>
      <c r="AI33" s="193">
        <v>56</v>
      </c>
      <c r="AJ33" s="193"/>
      <c r="AK33" s="193"/>
      <c r="AL33" s="195">
        <v>107</v>
      </c>
    </row>
    <row r="34" spans="2:42" s="48" customFormat="1" ht="15" customHeight="1" collapsed="1" x14ac:dyDescent="0.25">
      <c r="C34" s="162" t="s">
        <v>1</v>
      </c>
      <c r="D34" s="187">
        <v>536</v>
      </c>
      <c r="E34" s="191">
        <v>373</v>
      </c>
      <c r="F34" s="191">
        <v>421</v>
      </c>
      <c r="G34" s="191">
        <v>446</v>
      </c>
      <c r="H34" s="192">
        <v>1776</v>
      </c>
      <c r="I34" s="187">
        <v>382</v>
      </c>
      <c r="J34" s="191">
        <v>462</v>
      </c>
      <c r="K34" s="191">
        <v>472</v>
      </c>
      <c r="L34" s="191">
        <v>484</v>
      </c>
      <c r="M34" s="192">
        <v>1800</v>
      </c>
      <c r="N34" s="187">
        <v>524</v>
      </c>
      <c r="O34" s="191">
        <v>475</v>
      </c>
      <c r="P34" s="191">
        <v>587</v>
      </c>
      <c r="Q34" s="191">
        <v>543</v>
      </c>
      <c r="R34" s="192">
        <v>2129</v>
      </c>
      <c r="S34" s="187">
        <v>605</v>
      </c>
      <c r="T34" s="191">
        <v>524</v>
      </c>
      <c r="U34" s="191">
        <v>597</v>
      </c>
      <c r="V34" s="191">
        <v>606</v>
      </c>
      <c r="W34" s="192">
        <v>2332</v>
      </c>
      <c r="X34" s="187">
        <v>656</v>
      </c>
      <c r="Y34" s="191">
        <v>545</v>
      </c>
      <c r="Z34" s="191">
        <v>637</v>
      </c>
      <c r="AA34" s="191">
        <v>686</v>
      </c>
      <c r="AB34" s="192">
        <v>2524</v>
      </c>
      <c r="AC34" s="187">
        <v>717</v>
      </c>
      <c r="AD34" s="191">
        <v>608</v>
      </c>
      <c r="AE34" s="191">
        <v>735</v>
      </c>
      <c r="AF34" s="191">
        <v>742</v>
      </c>
      <c r="AG34" s="192">
        <v>2801</v>
      </c>
      <c r="AH34" s="187">
        <v>839</v>
      </c>
      <c r="AI34" s="191">
        <v>727</v>
      </c>
      <c r="AJ34" s="191"/>
      <c r="AK34" s="191"/>
      <c r="AL34" s="192">
        <v>1567</v>
      </c>
      <c r="AO34" s="386"/>
      <c r="AP34" s="31"/>
    </row>
    <row r="35" spans="2:42" s="48" customFormat="1" ht="15" customHeight="1" x14ac:dyDescent="0.25">
      <c r="C35" s="69" t="s">
        <v>38</v>
      </c>
      <c r="D35" s="71"/>
      <c r="E35" s="71"/>
      <c r="F35" s="71"/>
      <c r="G35" s="71"/>
      <c r="H35" s="71"/>
      <c r="I35" s="71"/>
      <c r="J35" s="71"/>
      <c r="K35" s="71"/>
      <c r="L35" s="71"/>
      <c r="M35" s="71"/>
      <c r="N35" s="71"/>
      <c r="O35" s="71"/>
      <c r="P35" s="71"/>
      <c r="Q35" s="71"/>
      <c r="R35" s="71"/>
      <c r="S35" s="71"/>
      <c r="T35" s="71"/>
      <c r="U35" s="71"/>
      <c r="V35" s="71"/>
      <c r="W35" s="105"/>
      <c r="X35" s="71"/>
      <c r="Y35" s="71"/>
      <c r="Z35" s="71"/>
      <c r="AA35" s="71"/>
      <c r="AB35" s="71"/>
      <c r="AC35" s="71"/>
      <c r="AD35" s="71"/>
      <c r="AE35" s="71"/>
      <c r="AF35" s="71"/>
      <c r="AG35" s="71"/>
      <c r="AH35" s="71"/>
      <c r="AI35" s="71"/>
      <c r="AJ35" s="71"/>
      <c r="AK35" s="71"/>
      <c r="AL35" s="71"/>
    </row>
    <row r="36" spans="2:42" s="48" customFormat="1" ht="15" customHeight="1" x14ac:dyDescent="0.25">
      <c r="C36" s="69" t="s">
        <v>39</v>
      </c>
      <c r="D36" s="71"/>
      <c r="E36" s="71"/>
      <c r="F36" s="71"/>
      <c r="G36" s="71"/>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79"/>
      <c r="AJ36" s="79"/>
      <c r="AK36" s="79"/>
      <c r="AL36" s="79"/>
    </row>
    <row r="37" spans="2:42" s="48" customFormat="1" ht="15" customHeight="1" x14ac:dyDescent="0.25">
      <c r="C37" s="451" t="s">
        <v>40</v>
      </c>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row>
    <row r="38" spans="2:42" ht="30" customHeight="1" x14ac:dyDescent="0.3">
      <c r="B38" s="74" t="s">
        <v>41</v>
      </c>
      <c r="C38" s="448" t="s">
        <v>42</v>
      </c>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row>
    <row r="39" spans="2:42" ht="13" x14ac:dyDescent="0.3">
      <c r="B39" s="74" t="s">
        <v>43</v>
      </c>
      <c r="C39" s="448" t="s">
        <v>44</v>
      </c>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row>
    <row r="40" spans="2:42" ht="13" x14ac:dyDescent="0.3">
      <c r="B40" s="74" t="s">
        <v>45</v>
      </c>
      <c r="C40" s="448" t="s">
        <v>46</v>
      </c>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row>
    <row r="45" spans="2:42" ht="13.5" customHeight="1" x14ac:dyDescent="0.3">
      <c r="AD45" s="285"/>
      <c r="AI45" s="285"/>
    </row>
  </sheetData>
  <sheetProtection sheet="1" objects="1" scenarios="1" formatColumns="0" formatRows="0" autoFilter="0" pivotTables="0"/>
  <protectedRanges>
    <protectedRange sqref="B38:AL38 C40:AL40" name="Footnote"/>
    <protectedRange sqref="AC5:AF5 AC1:AL4 AH5:AK5 AI32:AI34 H36:AL36 AJ32:AL35 AH35:AI35 AC6:AG17 AI6:AL17 AC37:AL1048576 AC20:AG35 AI19:AL31 AI18 AC19:AE19 AL18" name="Edit"/>
    <protectedRange sqref="AG5 AL5" name="Edit_1"/>
    <protectedRange sqref="AF19:AG19" name="Edit_2"/>
  </protectedRanges>
  <mergeCells count="11">
    <mergeCell ref="C40:AL40"/>
    <mergeCell ref="AH4:AL4"/>
    <mergeCell ref="C38:AL38"/>
    <mergeCell ref="C39:AL39"/>
    <mergeCell ref="AC4:AG4"/>
    <mergeCell ref="C37:AB37"/>
    <mergeCell ref="X4:AB4"/>
    <mergeCell ref="D4:H4"/>
    <mergeCell ref="I4:M4"/>
    <mergeCell ref="N4:R4"/>
    <mergeCell ref="S4:W4"/>
  </mergeCells>
  <pageMargins left="0.25" right="0.25" top="0.75" bottom="0.75" header="0.3" footer="0.3"/>
  <pageSetup scale="61"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dimension ref="B1:AR52"/>
  <sheetViews>
    <sheetView zoomScaleNormal="100" workbookViewId="0">
      <selection activeCell="AS32" sqref="AS32"/>
    </sheetView>
  </sheetViews>
  <sheetFormatPr defaultColWidth="8.54296875" defaultRowHeight="15" customHeight="1" outlineLevelCol="1" x14ac:dyDescent="0.25"/>
  <cols>
    <col min="1" max="2" width="2.7265625" style="31" customWidth="1"/>
    <col min="3" max="3" width="59" style="31" customWidth="1"/>
    <col min="4" max="7" width="9.7265625" style="31" hidden="1" customWidth="1" outlineLevel="1"/>
    <col min="8" max="8" width="15.54296875" style="31" customWidth="1" collapsed="1"/>
    <col min="9" max="12" width="9.7265625" style="31" hidden="1" customWidth="1" outlineLevel="1"/>
    <col min="13" max="13" width="15.54296875" style="31" customWidth="1" collapsed="1"/>
    <col min="14" max="17" width="9.7265625" style="31" hidden="1" customWidth="1" outlineLevel="1"/>
    <col min="18" max="18" width="15.54296875" style="31" customWidth="1" collapsed="1"/>
    <col min="19" max="22" width="9.7265625" style="31" hidden="1" customWidth="1" outlineLevel="1"/>
    <col min="23" max="23" width="15.54296875" style="31" customWidth="1" collapsed="1"/>
    <col min="24" max="27" width="9.7265625" style="31" hidden="1" customWidth="1" outlineLevel="1"/>
    <col min="28" max="28" width="15.54296875" style="31" customWidth="1" collapsed="1"/>
    <col min="29" max="32" width="9.7265625" style="31" hidden="1" customWidth="1" outlineLevel="1"/>
    <col min="33" max="33" width="15.54296875" style="31" customWidth="1" collapsed="1"/>
    <col min="34" max="37" width="9.7265625" style="31" customWidth="1" outlineLevel="1"/>
    <col min="38" max="38" width="15.54296875" style="31" customWidth="1"/>
    <col min="39" max="16384" width="8.54296875" style="31"/>
  </cols>
  <sheetData>
    <row r="1" spans="3:44" ht="15" customHeight="1" x14ac:dyDescent="0.25">
      <c r="C1" s="47" t="s">
        <v>0</v>
      </c>
      <c r="D1" s="47"/>
      <c r="E1" s="47"/>
      <c r="F1" s="47"/>
      <c r="G1" s="47"/>
      <c r="H1" s="47"/>
      <c r="I1" s="47"/>
      <c r="J1" s="47"/>
      <c r="K1" s="47"/>
      <c r="L1" s="47"/>
      <c r="M1" s="47"/>
      <c r="N1" s="47"/>
      <c r="O1" s="47"/>
      <c r="P1" s="47"/>
      <c r="Q1" s="47"/>
      <c r="R1" s="47"/>
      <c r="S1" s="47"/>
      <c r="T1" s="47"/>
      <c r="U1" s="47"/>
      <c r="V1" s="47"/>
      <c r="W1" s="47"/>
      <c r="X1" s="47"/>
      <c r="Y1" s="47"/>
      <c r="Z1" s="47"/>
      <c r="AA1" s="47"/>
      <c r="AB1" s="47"/>
    </row>
    <row r="2" spans="3:44" ht="15" customHeight="1" x14ac:dyDescent="0.25">
      <c r="C2" s="47" t="s">
        <v>47</v>
      </c>
      <c r="D2" s="47"/>
      <c r="E2" s="47"/>
      <c r="F2" s="47"/>
      <c r="G2" s="47"/>
      <c r="H2" s="47"/>
      <c r="I2" s="47"/>
      <c r="J2" s="47"/>
      <c r="K2" s="47"/>
      <c r="L2" s="47"/>
      <c r="M2" s="47"/>
      <c r="N2" s="47"/>
      <c r="O2" s="47"/>
      <c r="P2" s="47"/>
      <c r="Q2" s="47"/>
      <c r="R2" s="47"/>
      <c r="S2" s="47"/>
      <c r="T2" s="47"/>
      <c r="U2" s="47"/>
      <c r="V2" s="47"/>
      <c r="W2" s="47"/>
      <c r="X2" s="47"/>
      <c r="Y2" s="47"/>
      <c r="Z2" s="47"/>
      <c r="AA2" s="47"/>
      <c r="AB2" s="47"/>
    </row>
    <row r="3" spans="3:44" ht="15" customHeight="1" x14ac:dyDescent="0.25">
      <c r="C3" s="47" t="s">
        <v>2</v>
      </c>
      <c r="D3" s="47"/>
      <c r="E3" s="47"/>
      <c r="F3" s="47"/>
      <c r="G3" s="47"/>
      <c r="H3" s="47"/>
      <c r="I3" s="47"/>
      <c r="J3" s="47"/>
      <c r="K3" s="47"/>
      <c r="L3" s="47"/>
      <c r="M3" s="47"/>
      <c r="N3" s="47"/>
      <c r="O3" s="47"/>
      <c r="P3" s="47"/>
      <c r="Q3" s="47"/>
      <c r="R3" s="47"/>
      <c r="S3" s="47"/>
      <c r="T3" s="47"/>
      <c r="U3" s="47"/>
      <c r="V3" s="47"/>
      <c r="W3" s="47"/>
      <c r="X3" s="47"/>
      <c r="Y3" s="47"/>
      <c r="Z3" s="47"/>
      <c r="AA3" s="47"/>
      <c r="AB3" s="47"/>
    </row>
    <row r="4" spans="3:44" ht="15" customHeight="1" x14ac:dyDescent="0.25">
      <c r="C4" s="154"/>
      <c r="D4" s="452" t="s">
        <v>3</v>
      </c>
      <c r="E4" s="459"/>
      <c r="F4" s="459"/>
      <c r="G4" s="459"/>
      <c r="H4" s="460"/>
      <c r="I4" s="449">
        <v>2020</v>
      </c>
      <c r="J4" s="454"/>
      <c r="K4" s="454"/>
      <c r="L4" s="454"/>
      <c r="M4" s="457"/>
      <c r="N4" s="449">
        <v>2021</v>
      </c>
      <c r="O4" s="454"/>
      <c r="P4" s="454"/>
      <c r="Q4" s="454"/>
      <c r="R4" s="457"/>
      <c r="S4" s="449" t="s">
        <v>465</v>
      </c>
      <c r="T4" s="454"/>
      <c r="U4" s="454"/>
      <c r="V4" s="454"/>
      <c r="W4" s="457"/>
      <c r="X4" s="454" t="s">
        <v>464</v>
      </c>
      <c r="Y4" s="454"/>
      <c r="Z4" s="454"/>
      <c r="AA4" s="454"/>
      <c r="AB4" s="457"/>
      <c r="AC4" s="454">
        <v>2024</v>
      </c>
      <c r="AD4" s="454"/>
      <c r="AE4" s="454"/>
      <c r="AF4" s="454"/>
      <c r="AG4" s="457"/>
      <c r="AH4" s="454">
        <v>2025</v>
      </c>
      <c r="AI4" s="454"/>
      <c r="AJ4" s="454"/>
      <c r="AK4" s="454"/>
      <c r="AL4" s="457"/>
    </row>
    <row r="5" spans="3:44" ht="15" customHeight="1" x14ac:dyDescent="0.25">
      <c r="C5" s="155"/>
      <c r="D5" s="41" t="s">
        <v>6</v>
      </c>
      <c r="E5" s="42" t="s">
        <v>7</v>
      </c>
      <c r="F5" s="42" t="s">
        <v>8</v>
      </c>
      <c r="G5" s="42" t="s">
        <v>9</v>
      </c>
      <c r="H5" s="43" t="s">
        <v>10</v>
      </c>
      <c r="I5" s="41" t="s">
        <v>6</v>
      </c>
      <c r="J5" s="42" t="s">
        <v>7</v>
      </c>
      <c r="K5" s="42" t="s">
        <v>8</v>
      </c>
      <c r="L5" s="42" t="s">
        <v>9</v>
      </c>
      <c r="M5" s="43" t="s">
        <v>10</v>
      </c>
      <c r="N5" s="41" t="s">
        <v>6</v>
      </c>
      <c r="O5" s="42" t="s">
        <v>7</v>
      </c>
      <c r="P5" s="42" t="s">
        <v>8</v>
      </c>
      <c r="Q5" s="42" t="s">
        <v>9</v>
      </c>
      <c r="R5" s="43" t="s">
        <v>10</v>
      </c>
      <c r="S5" s="41" t="s">
        <v>6</v>
      </c>
      <c r="T5" s="42" t="s">
        <v>7</v>
      </c>
      <c r="U5" s="42" t="s">
        <v>8</v>
      </c>
      <c r="V5" s="42" t="s">
        <v>9</v>
      </c>
      <c r="W5" s="43" t="s">
        <v>10</v>
      </c>
      <c r="X5" s="42" t="s">
        <v>6</v>
      </c>
      <c r="Y5" s="42" t="s">
        <v>7</v>
      </c>
      <c r="Z5" s="42" t="s">
        <v>8</v>
      </c>
      <c r="AA5" s="42" t="s">
        <v>9</v>
      </c>
      <c r="AB5" s="43" t="s">
        <v>10</v>
      </c>
      <c r="AC5" s="42" t="s">
        <v>6</v>
      </c>
      <c r="AD5" s="42" t="s">
        <v>7</v>
      </c>
      <c r="AE5" s="42" t="s">
        <v>8</v>
      </c>
      <c r="AF5" s="42" t="s">
        <v>9</v>
      </c>
      <c r="AG5" s="43" t="s">
        <v>10</v>
      </c>
      <c r="AH5" s="42" t="s">
        <v>6</v>
      </c>
      <c r="AI5" s="42" t="s">
        <v>7</v>
      </c>
      <c r="AJ5" s="42" t="s">
        <v>8</v>
      </c>
      <c r="AK5" s="42" t="s">
        <v>9</v>
      </c>
      <c r="AL5" s="43" t="s">
        <v>11</v>
      </c>
    </row>
    <row r="6" spans="3:44" ht="15" customHeight="1" x14ac:dyDescent="0.25">
      <c r="C6" s="156" t="s">
        <v>1</v>
      </c>
      <c r="D6" s="207">
        <v>536</v>
      </c>
      <c r="E6" s="208">
        <v>373</v>
      </c>
      <c r="F6" s="208">
        <v>421</v>
      </c>
      <c r="G6" s="208">
        <v>446</v>
      </c>
      <c r="H6" s="209">
        <v>1776</v>
      </c>
      <c r="I6" s="210">
        <v>382</v>
      </c>
      <c r="J6" s="211">
        <v>462</v>
      </c>
      <c r="K6" s="211">
        <v>472</v>
      </c>
      <c r="L6" s="211">
        <v>484</v>
      </c>
      <c r="M6" s="209">
        <v>1800</v>
      </c>
      <c r="N6" s="210">
        <v>524</v>
      </c>
      <c r="O6" s="211">
        <v>475</v>
      </c>
      <c r="P6" s="211">
        <v>587</v>
      </c>
      <c r="Q6" s="211">
        <v>543</v>
      </c>
      <c r="R6" s="209">
        <v>2129</v>
      </c>
      <c r="S6" s="210">
        <v>605</v>
      </c>
      <c r="T6" s="211">
        <v>524</v>
      </c>
      <c r="U6" s="211">
        <v>597</v>
      </c>
      <c r="V6" s="211">
        <v>606</v>
      </c>
      <c r="W6" s="209">
        <v>2332</v>
      </c>
      <c r="X6" s="211">
        <v>656</v>
      </c>
      <c r="Y6" s="211">
        <v>545</v>
      </c>
      <c r="Z6" s="211">
        <v>637</v>
      </c>
      <c r="AA6" s="211">
        <v>686</v>
      </c>
      <c r="AB6" s="209">
        <v>2524</v>
      </c>
      <c r="AC6" s="210">
        <v>717</v>
      </c>
      <c r="AD6" s="211">
        <v>608</v>
      </c>
      <c r="AE6" s="211">
        <v>735</v>
      </c>
      <c r="AF6" s="211">
        <v>742</v>
      </c>
      <c r="AG6" s="309">
        <v>2801</v>
      </c>
      <c r="AH6" s="210">
        <v>839</v>
      </c>
      <c r="AI6" s="211">
        <v>727</v>
      </c>
      <c r="AJ6" s="211"/>
      <c r="AK6" s="211"/>
      <c r="AL6" s="309">
        <v>1567</v>
      </c>
      <c r="AM6" s="197"/>
      <c r="AN6" s="197"/>
      <c r="AO6" s="197"/>
      <c r="AP6" s="197"/>
      <c r="AQ6" s="197"/>
      <c r="AR6" s="197"/>
    </row>
    <row r="7" spans="3:44" ht="15" customHeight="1" x14ac:dyDescent="0.25">
      <c r="C7" s="157" t="s">
        <v>50</v>
      </c>
      <c r="D7" s="198">
        <v>-38</v>
      </c>
      <c r="E7" s="199">
        <v>-39</v>
      </c>
      <c r="F7" s="199">
        <v>-36</v>
      </c>
      <c r="G7" s="199">
        <v>-32</v>
      </c>
      <c r="H7" s="200">
        <v>-145</v>
      </c>
      <c r="I7" s="198">
        <v>-26</v>
      </c>
      <c r="J7" s="199">
        <v>-44</v>
      </c>
      <c r="K7" s="199">
        <v>-59</v>
      </c>
      <c r="L7" s="199">
        <v>-50</v>
      </c>
      <c r="M7" s="200">
        <v>-180</v>
      </c>
      <c r="N7" s="198">
        <v>-42</v>
      </c>
      <c r="O7" s="199">
        <v>-40</v>
      </c>
      <c r="P7" s="199">
        <v>-54</v>
      </c>
      <c r="Q7" s="199">
        <v>-49</v>
      </c>
      <c r="R7" s="200">
        <v>-185</v>
      </c>
      <c r="S7" s="198">
        <v>-49</v>
      </c>
      <c r="T7" s="199">
        <v>-44</v>
      </c>
      <c r="U7" s="199">
        <v>-49</v>
      </c>
      <c r="V7" s="199">
        <v>-81</v>
      </c>
      <c r="W7" s="200">
        <v>-223</v>
      </c>
      <c r="X7" s="199">
        <v>-87</v>
      </c>
      <c r="Y7" s="199">
        <v>-47</v>
      </c>
      <c r="Z7" s="199">
        <v>-55</v>
      </c>
      <c r="AA7" s="199">
        <v>-54</v>
      </c>
      <c r="AB7" s="200">
        <v>-243</v>
      </c>
      <c r="AC7" s="198">
        <v>-61</v>
      </c>
      <c r="AD7" s="199">
        <v>-48</v>
      </c>
      <c r="AE7" s="199">
        <v>-55</v>
      </c>
      <c r="AF7" s="199">
        <v>-72</v>
      </c>
      <c r="AG7" s="200">
        <v>-236</v>
      </c>
      <c r="AH7" s="198">
        <v>-102</v>
      </c>
      <c r="AI7" s="199">
        <v>-94</v>
      </c>
      <c r="AJ7" s="199"/>
      <c r="AK7" s="199"/>
      <c r="AL7" s="200">
        <v>-196</v>
      </c>
      <c r="AM7" s="197"/>
      <c r="AN7" s="197"/>
      <c r="AO7" s="197"/>
      <c r="AP7" s="197"/>
      <c r="AQ7" s="197"/>
      <c r="AR7" s="197"/>
    </row>
    <row r="8" spans="3:44" s="48" customFormat="1" ht="15" customHeight="1" x14ac:dyDescent="0.25">
      <c r="C8" s="158" t="s">
        <v>51</v>
      </c>
      <c r="D8" s="201">
        <v>499</v>
      </c>
      <c r="E8" s="202">
        <v>333</v>
      </c>
      <c r="F8" s="202">
        <v>386</v>
      </c>
      <c r="G8" s="202">
        <v>413</v>
      </c>
      <c r="H8" s="203">
        <v>1631</v>
      </c>
      <c r="I8" s="201">
        <v>356</v>
      </c>
      <c r="J8" s="202">
        <v>418</v>
      </c>
      <c r="K8" s="202">
        <v>413</v>
      </c>
      <c r="L8" s="202">
        <v>434</v>
      </c>
      <c r="M8" s="203">
        <v>1621</v>
      </c>
      <c r="N8" s="201">
        <v>482</v>
      </c>
      <c r="O8" s="202">
        <v>436</v>
      </c>
      <c r="P8" s="202">
        <v>533</v>
      </c>
      <c r="Q8" s="202">
        <v>494</v>
      </c>
      <c r="R8" s="203">
        <v>1944</v>
      </c>
      <c r="S8" s="201">
        <v>556</v>
      </c>
      <c r="T8" s="202">
        <v>480</v>
      </c>
      <c r="U8" s="202">
        <v>548</v>
      </c>
      <c r="V8" s="202">
        <v>525</v>
      </c>
      <c r="W8" s="203">
        <v>2109</v>
      </c>
      <c r="X8" s="202">
        <v>569</v>
      </c>
      <c r="Y8" s="202">
        <v>498</v>
      </c>
      <c r="Z8" s="202">
        <v>582</v>
      </c>
      <c r="AA8" s="202">
        <v>632</v>
      </c>
      <c r="AB8" s="203">
        <v>2281</v>
      </c>
      <c r="AC8" s="201">
        <v>656</v>
      </c>
      <c r="AD8" s="202">
        <v>560</v>
      </c>
      <c r="AE8" s="202">
        <v>679</v>
      </c>
      <c r="AF8" s="202">
        <v>669</v>
      </c>
      <c r="AG8" s="310">
        <v>2565</v>
      </c>
      <c r="AH8" s="201">
        <v>738</v>
      </c>
      <c r="AI8" s="202">
        <v>633</v>
      </c>
      <c r="AJ8" s="202"/>
      <c r="AK8" s="202"/>
      <c r="AL8" s="310">
        <v>1371</v>
      </c>
      <c r="AM8" s="197"/>
      <c r="AN8" s="197"/>
      <c r="AO8" s="197"/>
      <c r="AP8" s="197"/>
      <c r="AQ8" s="197"/>
      <c r="AR8" s="197"/>
    </row>
    <row r="9" spans="3:44" ht="15" customHeight="1" x14ac:dyDescent="0.25">
      <c r="C9" s="157" t="s">
        <v>52</v>
      </c>
      <c r="D9" s="204">
        <v>-88</v>
      </c>
      <c r="E9" s="205">
        <v>-57</v>
      </c>
      <c r="F9" s="205">
        <v>-55</v>
      </c>
      <c r="G9" s="205">
        <v>-50</v>
      </c>
      <c r="H9" s="206">
        <v>-250</v>
      </c>
      <c r="I9" s="204">
        <v>-84</v>
      </c>
      <c r="J9" s="205">
        <v>-31</v>
      </c>
      <c r="K9" s="205">
        <v>-15</v>
      </c>
      <c r="L9" s="205">
        <v>-1</v>
      </c>
      <c r="M9" s="206">
        <v>-131</v>
      </c>
      <c r="N9" s="204">
        <v>-63</v>
      </c>
      <c r="O9" s="205">
        <v>1</v>
      </c>
      <c r="P9" s="205">
        <v>-81</v>
      </c>
      <c r="Q9" s="205">
        <v>-1</v>
      </c>
      <c r="R9" s="206">
        <v>-143</v>
      </c>
      <c r="S9" s="204">
        <v>-86</v>
      </c>
      <c r="T9" s="205">
        <v>2</v>
      </c>
      <c r="U9" s="205">
        <v>-75</v>
      </c>
      <c r="V9" s="205">
        <v>14</v>
      </c>
      <c r="W9" s="206">
        <v>-145</v>
      </c>
      <c r="X9" s="205">
        <v>-67</v>
      </c>
      <c r="Y9" s="205">
        <v>18</v>
      </c>
      <c r="Z9" s="205">
        <v>-54</v>
      </c>
      <c r="AA9" s="205">
        <v>5</v>
      </c>
      <c r="AB9" s="206">
        <v>-98</v>
      </c>
      <c r="AC9" s="204">
        <v>-73</v>
      </c>
      <c r="AD9" s="205">
        <v>14</v>
      </c>
      <c r="AE9" s="205">
        <v>-62</v>
      </c>
      <c r="AF9" s="205">
        <v>8</v>
      </c>
      <c r="AG9" s="206">
        <v>-113</v>
      </c>
      <c r="AH9" s="204">
        <v>-127</v>
      </c>
      <c r="AI9" s="205">
        <v>8</v>
      </c>
      <c r="AJ9" s="205"/>
      <c r="AK9" s="205"/>
      <c r="AL9" s="206">
        <v>-119</v>
      </c>
      <c r="AM9" s="197"/>
      <c r="AN9" s="197"/>
      <c r="AO9" s="197"/>
      <c r="AP9" s="197"/>
      <c r="AQ9" s="197"/>
      <c r="AR9" s="197"/>
    </row>
    <row r="10" spans="3:44" s="48" customFormat="1" ht="15" customHeight="1" x14ac:dyDescent="0.25">
      <c r="C10" s="158" t="s">
        <v>53</v>
      </c>
      <c r="D10" s="254">
        <v>411</v>
      </c>
      <c r="E10" s="255">
        <v>276</v>
      </c>
      <c r="F10" s="255">
        <v>331</v>
      </c>
      <c r="G10" s="255">
        <v>363</v>
      </c>
      <c r="H10" s="256">
        <v>1381</v>
      </c>
      <c r="I10" s="254">
        <v>272</v>
      </c>
      <c r="J10" s="255">
        <v>387</v>
      </c>
      <c r="K10" s="255">
        <v>398</v>
      </c>
      <c r="L10" s="255">
        <v>433</v>
      </c>
      <c r="M10" s="256">
        <v>1490</v>
      </c>
      <c r="N10" s="254">
        <v>419</v>
      </c>
      <c r="O10" s="255">
        <v>437</v>
      </c>
      <c r="P10" s="255">
        <v>453</v>
      </c>
      <c r="Q10" s="255">
        <v>493</v>
      </c>
      <c r="R10" s="256">
        <v>1801</v>
      </c>
      <c r="S10" s="254">
        <v>470</v>
      </c>
      <c r="T10" s="255">
        <v>482</v>
      </c>
      <c r="U10" s="255">
        <v>473</v>
      </c>
      <c r="V10" s="255">
        <v>539</v>
      </c>
      <c r="W10" s="256">
        <v>1964</v>
      </c>
      <c r="X10" s="254">
        <v>502</v>
      </c>
      <c r="Y10" s="255">
        <v>516</v>
      </c>
      <c r="Z10" s="255">
        <v>528</v>
      </c>
      <c r="AA10" s="255">
        <v>637</v>
      </c>
      <c r="AB10" s="256">
        <v>2183</v>
      </c>
      <c r="AC10" s="254">
        <v>584</v>
      </c>
      <c r="AD10" s="255">
        <v>574</v>
      </c>
      <c r="AE10" s="255">
        <v>617</v>
      </c>
      <c r="AF10" s="255">
        <v>678</v>
      </c>
      <c r="AG10" s="311">
        <v>2452</v>
      </c>
      <c r="AH10" s="254">
        <v>611</v>
      </c>
      <c r="AI10" s="255">
        <v>641</v>
      </c>
      <c r="AJ10" s="255"/>
      <c r="AK10" s="255"/>
      <c r="AL10" s="311">
        <v>1252</v>
      </c>
      <c r="AM10" s="197"/>
      <c r="AN10" s="197"/>
      <c r="AO10" s="197"/>
      <c r="AP10" s="197"/>
      <c r="AQ10" s="197"/>
      <c r="AR10" s="197"/>
    </row>
    <row r="11" spans="3:44" s="48" customFormat="1" ht="15" customHeight="1" x14ac:dyDescent="0.25">
      <c r="C11" s="69" t="s">
        <v>54</v>
      </c>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row>
    <row r="12" spans="3:44" ht="15" customHeight="1" x14ac:dyDescent="0.25">
      <c r="C12" s="69" t="s">
        <v>55</v>
      </c>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row>
    <row r="13" spans="3:44" ht="15" customHeight="1" x14ac:dyDescent="0.25">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row>
    <row r="14" spans="3:44" ht="15" customHeight="1" x14ac:dyDescent="0.25">
      <c r="C14" s="47" t="s">
        <v>0</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pans="3:44" ht="15" customHeight="1" x14ac:dyDescent="0.25">
      <c r="C15" s="47" t="s">
        <v>56</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row>
    <row r="16" spans="3:44" ht="15" customHeight="1" x14ac:dyDescent="0.25">
      <c r="C16" s="47" t="s">
        <v>2</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row>
    <row r="17" spans="2:42" ht="15" customHeight="1" x14ac:dyDescent="0.25">
      <c r="C17" s="154"/>
      <c r="D17" s="452" t="s">
        <v>3</v>
      </c>
      <c r="E17" s="459"/>
      <c r="F17" s="459"/>
      <c r="G17" s="459"/>
      <c r="H17" s="460"/>
      <c r="I17" s="449">
        <v>2020</v>
      </c>
      <c r="J17" s="454"/>
      <c r="K17" s="454"/>
      <c r="L17" s="454"/>
      <c r="M17" s="457"/>
      <c r="N17" s="449">
        <v>2021</v>
      </c>
      <c r="O17" s="454"/>
      <c r="P17" s="454"/>
      <c r="Q17" s="454"/>
      <c r="R17" s="457"/>
      <c r="S17" s="449" t="s">
        <v>48</v>
      </c>
      <c r="T17" s="454"/>
      <c r="U17" s="454"/>
      <c r="V17" s="454"/>
      <c r="W17" s="457"/>
      <c r="X17" s="454" t="s">
        <v>49</v>
      </c>
      <c r="Y17" s="454"/>
      <c r="Z17" s="454"/>
      <c r="AA17" s="454"/>
      <c r="AB17" s="457"/>
      <c r="AC17" s="449">
        <v>2024</v>
      </c>
      <c r="AD17" s="454"/>
      <c r="AE17" s="454"/>
      <c r="AF17" s="454"/>
      <c r="AG17" s="457"/>
      <c r="AH17" s="449">
        <v>2024</v>
      </c>
      <c r="AI17" s="454"/>
      <c r="AJ17" s="454"/>
      <c r="AK17" s="454"/>
      <c r="AL17" s="457"/>
    </row>
    <row r="18" spans="2:42" ht="15" customHeight="1" x14ac:dyDescent="0.25">
      <c r="C18" s="155"/>
      <c r="D18" s="41" t="s">
        <v>6</v>
      </c>
      <c r="E18" s="42" t="s">
        <v>7</v>
      </c>
      <c r="F18" s="42" t="s">
        <v>8</v>
      </c>
      <c r="G18" s="42" t="s">
        <v>9</v>
      </c>
      <c r="H18" s="45" t="s">
        <v>10</v>
      </c>
      <c r="I18" s="41" t="s">
        <v>6</v>
      </c>
      <c r="J18" s="42" t="s">
        <v>7</v>
      </c>
      <c r="K18" s="42" t="s">
        <v>8</v>
      </c>
      <c r="L18" s="42" t="s">
        <v>9</v>
      </c>
      <c r="M18" s="45" t="s">
        <v>10</v>
      </c>
      <c r="N18" s="41" t="s">
        <v>6</v>
      </c>
      <c r="O18" s="42" t="s">
        <v>7</v>
      </c>
      <c r="P18" s="42" t="s">
        <v>8</v>
      </c>
      <c r="Q18" s="42" t="s">
        <v>9</v>
      </c>
      <c r="R18" s="45" t="s">
        <v>10</v>
      </c>
      <c r="S18" s="41" t="s">
        <v>6</v>
      </c>
      <c r="T18" s="42" t="s">
        <v>7</v>
      </c>
      <c r="U18" s="42" t="s">
        <v>8</v>
      </c>
      <c r="V18" s="42" t="s">
        <v>9</v>
      </c>
      <c r="W18" s="45" t="s">
        <v>10</v>
      </c>
      <c r="X18" s="41" t="s">
        <v>6</v>
      </c>
      <c r="Y18" s="42" t="s">
        <v>7</v>
      </c>
      <c r="Z18" s="42" t="s">
        <v>8</v>
      </c>
      <c r="AA18" s="42" t="s">
        <v>9</v>
      </c>
      <c r="AB18" s="45" t="s">
        <v>10</v>
      </c>
      <c r="AC18" s="41" t="s">
        <v>6</v>
      </c>
      <c r="AD18" s="42" t="s">
        <v>7</v>
      </c>
      <c r="AE18" s="42" t="s">
        <v>8</v>
      </c>
      <c r="AF18" s="42" t="s">
        <v>9</v>
      </c>
      <c r="AG18" s="43" t="s">
        <v>10</v>
      </c>
      <c r="AH18" s="41" t="s">
        <v>6</v>
      </c>
      <c r="AI18" s="42" t="s">
        <v>7</v>
      </c>
      <c r="AJ18" s="42" t="s">
        <v>8</v>
      </c>
      <c r="AK18" s="42" t="s">
        <v>9</v>
      </c>
      <c r="AL18" s="43" t="s">
        <v>11</v>
      </c>
    </row>
    <row r="19" spans="2:42" ht="15" customHeight="1" x14ac:dyDescent="0.25">
      <c r="C19" s="156" t="s">
        <v>57</v>
      </c>
      <c r="D19" s="207">
        <v>391</v>
      </c>
      <c r="E19" s="208">
        <v>368</v>
      </c>
      <c r="F19" s="208">
        <v>436</v>
      </c>
      <c r="G19" s="208">
        <v>478</v>
      </c>
      <c r="H19" s="209">
        <v>1673</v>
      </c>
      <c r="I19" s="210">
        <v>471</v>
      </c>
      <c r="J19" s="211">
        <v>489</v>
      </c>
      <c r="K19" s="211">
        <v>509</v>
      </c>
      <c r="L19" s="211">
        <v>566</v>
      </c>
      <c r="M19" s="209">
        <v>2035</v>
      </c>
      <c r="N19" s="210">
        <v>526</v>
      </c>
      <c r="O19" s="211">
        <v>532</v>
      </c>
      <c r="P19" s="211">
        <v>470</v>
      </c>
      <c r="Q19" s="211">
        <v>490</v>
      </c>
      <c r="R19" s="209">
        <v>2018</v>
      </c>
      <c r="S19" s="210">
        <v>460</v>
      </c>
      <c r="T19" s="211">
        <v>575</v>
      </c>
      <c r="U19" s="211">
        <v>539</v>
      </c>
      <c r="V19" s="211">
        <v>570</v>
      </c>
      <c r="W19" s="209">
        <v>2144</v>
      </c>
      <c r="X19" s="211">
        <v>1034</v>
      </c>
      <c r="Y19" s="211">
        <v>608</v>
      </c>
      <c r="Z19" s="211">
        <v>574</v>
      </c>
      <c r="AA19" s="211">
        <v>773</v>
      </c>
      <c r="AB19" s="209">
        <v>2988</v>
      </c>
      <c r="AC19" s="210">
        <v>665</v>
      </c>
      <c r="AD19" s="211">
        <v>658</v>
      </c>
      <c r="AE19" s="211">
        <v>704</v>
      </c>
      <c r="AF19" s="211">
        <v>743</v>
      </c>
      <c r="AG19" s="209">
        <v>2769</v>
      </c>
      <c r="AH19" s="210">
        <v>596</v>
      </c>
      <c r="AI19" s="211">
        <v>364</v>
      </c>
      <c r="AJ19" s="211"/>
      <c r="AK19" s="211"/>
      <c r="AL19" s="209">
        <v>960</v>
      </c>
    </row>
    <row r="20" spans="2:42" ht="15" customHeight="1" x14ac:dyDescent="0.25">
      <c r="C20" s="159" t="s">
        <v>58</v>
      </c>
      <c r="D20" s="194"/>
      <c r="E20" s="193"/>
      <c r="F20" s="193"/>
      <c r="G20" s="193"/>
      <c r="H20" s="195"/>
      <c r="I20" s="194"/>
      <c r="J20" s="193"/>
      <c r="K20" s="193"/>
      <c r="L20" s="193"/>
      <c r="M20" s="195"/>
      <c r="N20" s="194"/>
      <c r="O20" s="193"/>
      <c r="P20" s="193"/>
      <c r="Q20" s="193"/>
      <c r="R20" s="195"/>
      <c r="S20" s="194"/>
      <c r="T20" s="193"/>
      <c r="U20" s="193"/>
      <c r="V20" s="193"/>
      <c r="W20" s="195"/>
      <c r="X20" s="193"/>
      <c r="Y20" s="193"/>
      <c r="Z20" s="193"/>
      <c r="AA20" s="193"/>
      <c r="AB20" s="195"/>
      <c r="AC20" s="194"/>
      <c r="AD20" s="193"/>
      <c r="AE20" s="193"/>
      <c r="AF20" s="193"/>
      <c r="AG20" s="195"/>
      <c r="AH20" s="194"/>
      <c r="AI20" s="193"/>
      <c r="AJ20" s="193"/>
      <c r="AK20" s="193"/>
      <c r="AL20" s="195"/>
    </row>
    <row r="21" spans="2:42" ht="15" customHeight="1" x14ac:dyDescent="0.25">
      <c r="C21" s="160" t="s">
        <v>477</v>
      </c>
      <c r="D21" s="194">
        <v>150</v>
      </c>
      <c r="E21" s="193">
        <v>0</v>
      </c>
      <c r="F21" s="193">
        <v>0</v>
      </c>
      <c r="G21" s="193">
        <v>0</v>
      </c>
      <c r="H21" s="195">
        <v>150</v>
      </c>
      <c r="I21" s="194">
        <v>0</v>
      </c>
      <c r="J21" s="193">
        <v>0</v>
      </c>
      <c r="K21" s="193">
        <v>0</v>
      </c>
      <c r="L21" s="193">
        <v>3</v>
      </c>
      <c r="M21" s="195">
        <v>3</v>
      </c>
      <c r="N21" s="194">
        <v>16</v>
      </c>
      <c r="O21" s="193">
        <v>16</v>
      </c>
      <c r="P21" s="193">
        <v>16</v>
      </c>
      <c r="Q21" s="193">
        <v>16</v>
      </c>
      <c r="R21" s="195">
        <v>63</v>
      </c>
      <c r="S21" s="194">
        <v>16</v>
      </c>
      <c r="T21" s="193">
        <v>16</v>
      </c>
      <c r="U21" s="193">
        <v>16</v>
      </c>
      <c r="V21" s="193">
        <v>495</v>
      </c>
      <c r="W21" s="195">
        <v>542</v>
      </c>
      <c r="X21" s="194">
        <v>0</v>
      </c>
      <c r="Y21" s="193">
        <v>0</v>
      </c>
      <c r="Z21" s="193">
        <v>0</v>
      </c>
      <c r="AA21" s="193">
        <v>1</v>
      </c>
      <c r="AB21" s="195">
        <v>1</v>
      </c>
      <c r="AC21" s="194">
        <v>1</v>
      </c>
      <c r="AD21" s="193">
        <v>3</v>
      </c>
      <c r="AE21" s="193">
        <v>3</v>
      </c>
      <c r="AF21" s="193">
        <v>13</v>
      </c>
      <c r="AG21" s="195">
        <v>20</v>
      </c>
      <c r="AH21" s="194">
        <v>13</v>
      </c>
      <c r="AI21" s="193">
        <v>3</v>
      </c>
      <c r="AJ21" s="193"/>
      <c r="AK21" s="193"/>
      <c r="AL21" s="195">
        <v>15</v>
      </c>
    </row>
    <row r="22" spans="2:42" ht="15" customHeight="1" x14ac:dyDescent="0.25">
      <c r="C22" s="160" t="s">
        <v>478</v>
      </c>
      <c r="D22" s="194">
        <v>0</v>
      </c>
      <c r="E22" s="193">
        <v>0</v>
      </c>
      <c r="F22" s="193">
        <v>0</v>
      </c>
      <c r="G22" s="193">
        <v>0</v>
      </c>
      <c r="H22" s="195">
        <v>0</v>
      </c>
      <c r="I22" s="194">
        <v>0</v>
      </c>
      <c r="J22" s="193">
        <v>15</v>
      </c>
      <c r="K22" s="193">
        <v>0</v>
      </c>
      <c r="L22" s="193">
        <v>0</v>
      </c>
      <c r="M22" s="195">
        <v>15</v>
      </c>
      <c r="N22" s="194">
        <v>0</v>
      </c>
      <c r="O22" s="193">
        <v>1</v>
      </c>
      <c r="P22" s="193">
        <v>0</v>
      </c>
      <c r="Q22" s="193">
        <v>0</v>
      </c>
      <c r="R22" s="195">
        <v>1</v>
      </c>
      <c r="S22" s="194">
        <v>0</v>
      </c>
      <c r="T22" s="193">
        <v>0</v>
      </c>
      <c r="U22" s="193">
        <v>0</v>
      </c>
      <c r="V22" s="193">
        <v>0</v>
      </c>
      <c r="W22" s="195">
        <v>0</v>
      </c>
      <c r="X22" s="194">
        <v>35</v>
      </c>
      <c r="Y22" s="193">
        <v>0</v>
      </c>
      <c r="Z22" s="193">
        <v>4</v>
      </c>
      <c r="AA22" s="193">
        <v>5</v>
      </c>
      <c r="AB22" s="195">
        <v>44</v>
      </c>
      <c r="AC22" s="194">
        <v>5</v>
      </c>
      <c r="AD22" s="193">
        <v>4</v>
      </c>
      <c r="AE22" s="193">
        <v>11</v>
      </c>
      <c r="AF22" s="193">
        <v>3</v>
      </c>
      <c r="AG22" s="195">
        <v>24</v>
      </c>
      <c r="AH22" s="194">
        <v>36</v>
      </c>
      <c r="AI22" s="193">
        <v>63</v>
      </c>
      <c r="AJ22" s="193"/>
      <c r="AK22" s="193"/>
      <c r="AL22" s="195">
        <v>99</v>
      </c>
    </row>
    <row r="23" spans="2:42" ht="15" customHeight="1" x14ac:dyDescent="0.25">
      <c r="C23" s="160" t="s">
        <v>479</v>
      </c>
      <c r="D23" s="194">
        <v>88</v>
      </c>
      <c r="E23" s="193">
        <v>57</v>
      </c>
      <c r="F23" s="193">
        <v>55</v>
      </c>
      <c r="G23" s="193">
        <v>50</v>
      </c>
      <c r="H23" s="195">
        <v>250</v>
      </c>
      <c r="I23" s="194">
        <v>84</v>
      </c>
      <c r="J23" s="193">
        <v>31</v>
      </c>
      <c r="K23" s="193">
        <v>15</v>
      </c>
      <c r="L23" s="193">
        <v>1</v>
      </c>
      <c r="M23" s="195">
        <v>131</v>
      </c>
      <c r="N23" s="194">
        <v>63</v>
      </c>
      <c r="O23" s="193">
        <v>-1</v>
      </c>
      <c r="P23" s="193">
        <v>81</v>
      </c>
      <c r="Q23" s="193">
        <v>1</v>
      </c>
      <c r="R23" s="195">
        <v>143</v>
      </c>
      <c r="S23" s="194">
        <v>86</v>
      </c>
      <c r="T23" s="193">
        <v>-2</v>
      </c>
      <c r="U23" s="193">
        <v>75</v>
      </c>
      <c r="V23" s="193">
        <v>-14</v>
      </c>
      <c r="W23" s="195">
        <v>145</v>
      </c>
      <c r="X23" s="194">
        <v>67</v>
      </c>
      <c r="Y23" s="193">
        <v>-18</v>
      </c>
      <c r="Z23" s="193">
        <v>54</v>
      </c>
      <c r="AA23" s="193">
        <v>-5</v>
      </c>
      <c r="AB23" s="195">
        <v>98</v>
      </c>
      <c r="AC23" s="194">
        <v>73</v>
      </c>
      <c r="AD23" s="193">
        <v>-14</v>
      </c>
      <c r="AE23" s="193">
        <v>62</v>
      </c>
      <c r="AF23" s="193">
        <v>-8</v>
      </c>
      <c r="AG23" s="195">
        <v>113</v>
      </c>
      <c r="AH23" s="194">
        <v>127</v>
      </c>
      <c r="AI23" s="193">
        <v>-8</v>
      </c>
      <c r="AJ23" s="193"/>
      <c r="AK23" s="193"/>
      <c r="AL23" s="195">
        <v>119</v>
      </c>
    </row>
    <row r="24" spans="2:42" ht="15" customHeight="1" x14ac:dyDescent="0.25">
      <c r="C24" s="160" t="s">
        <v>480</v>
      </c>
      <c r="D24" s="194">
        <v>0</v>
      </c>
      <c r="E24" s="193">
        <v>0</v>
      </c>
      <c r="F24" s="193">
        <v>0</v>
      </c>
      <c r="G24" s="193">
        <v>0</v>
      </c>
      <c r="H24" s="195">
        <v>0</v>
      </c>
      <c r="I24" s="194">
        <v>-45</v>
      </c>
      <c r="J24" s="193">
        <v>0</v>
      </c>
      <c r="K24" s="193">
        <v>0</v>
      </c>
      <c r="L24" s="193">
        <v>0</v>
      </c>
      <c r="M24" s="195">
        <v>-45</v>
      </c>
      <c r="N24" s="194">
        <v>0</v>
      </c>
      <c r="O24" s="193">
        <v>-2</v>
      </c>
      <c r="P24" s="193">
        <v>2</v>
      </c>
      <c r="Q24" s="193">
        <v>0</v>
      </c>
      <c r="R24" s="195">
        <v>0</v>
      </c>
      <c r="S24" s="194">
        <v>0</v>
      </c>
      <c r="T24" s="193">
        <v>0</v>
      </c>
      <c r="U24" s="193">
        <v>0</v>
      </c>
      <c r="V24" s="193">
        <v>0</v>
      </c>
      <c r="W24" s="195">
        <v>0</v>
      </c>
      <c r="X24" s="194">
        <v>0</v>
      </c>
      <c r="Y24" s="193">
        <v>0</v>
      </c>
      <c r="Z24" s="193">
        <v>0</v>
      </c>
      <c r="AA24" s="193">
        <v>0</v>
      </c>
      <c r="AB24" s="195">
        <v>0</v>
      </c>
      <c r="AC24" s="194">
        <v>0</v>
      </c>
      <c r="AD24" s="193">
        <v>0</v>
      </c>
      <c r="AE24" s="193">
        <v>0</v>
      </c>
      <c r="AF24" s="193">
        <v>0</v>
      </c>
      <c r="AG24" s="195">
        <v>0</v>
      </c>
      <c r="AH24" s="194">
        <v>0</v>
      </c>
      <c r="AI24" s="193">
        <v>0</v>
      </c>
      <c r="AJ24" s="193"/>
      <c r="AK24" s="193"/>
      <c r="AL24" s="195">
        <v>0</v>
      </c>
    </row>
    <row r="25" spans="2:42" ht="15" customHeight="1" x14ac:dyDescent="0.25">
      <c r="C25" s="160" t="s">
        <v>481</v>
      </c>
      <c r="D25" s="194">
        <v>23</v>
      </c>
      <c r="E25" s="193">
        <v>21</v>
      </c>
      <c r="F25" s="193">
        <v>23</v>
      </c>
      <c r="G25" s="193">
        <v>16</v>
      </c>
      <c r="H25" s="195">
        <v>83</v>
      </c>
      <c r="I25" s="194">
        <v>8</v>
      </c>
      <c r="J25" s="193">
        <v>6</v>
      </c>
      <c r="K25" s="193">
        <v>5</v>
      </c>
      <c r="L25" s="193">
        <v>8</v>
      </c>
      <c r="M25" s="195">
        <v>26</v>
      </c>
      <c r="N25" s="194">
        <v>3</v>
      </c>
      <c r="O25" s="193">
        <v>3</v>
      </c>
      <c r="P25" s="193">
        <v>91</v>
      </c>
      <c r="Q25" s="193">
        <v>104</v>
      </c>
      <c r="R25" s="195">
        <v>200</v>
      </c>
      <c r="S25" s="194">
        <v>101</v>
      </c>
      <c r="T25" s="193">
        <v>1</v>
      </c>
      <c r="U25" s="193">
        <v>26</v>
      </c>
      <c r="V25" s="193">
        <v>51</v>
      </c>
      <c r="W25" s="195">
        <v>177</v>
      </c>
      <c r="X25" s="194">
        <v>1</v>
      </c>
      <c r="Y25" s="193">
        <v>1</v>
      </c>
      <c r="Z25" s="193">
        <v>51</v>
      </c>
      <c r="AA25" s="193">
        <v>1</v>
      </c>
      <c r="AB25" s="195">
        <v>52</v>
      </c>
      <c r="AC25" s="194">
        <v>1</v>
      </c>
      <c r="AD25" s="193">
        <v>1</v>
      </c>
      <c r="AE25" s="193">
        <v>1</v>
      </c>
      <c r="AF25" s="193">
        <v>1</v>
      </c>
      <c r="AG25" s="195">
        <v>2</v>
      </c>
      <c r="AH25" s="194">
        <v>51</v>
      </c>
      <c r="AI25" s="193">
        <v>301</v>
      </c>
      <c r="AJ25" s="193"/>
      <c r="AK25" s="193"/>
      <c r="AL25" s="195">
        <v>351</v>
      </c>
    </row>
    <row r="26" spans="2:42" ht="15" customHeight="1" x14ac:dyDescent="0.25">
      <c r="C26" s="160" t="s">
        <v>482</v>
      </c>
      <c r="D26" s="194">
        <v>-153</v>
      </c>
      <c r="E26" s="196">
        <v>-114</v>
      </c>
      <c r="F26" s="196">
        <v>-128</v>
      </c>
      <c r="G26" s="196">
        <v>-131</v>
      </c>
      <c r="H26" s="195">
        <v>-525</v>
      </c>
      <c r="I26" s="194">
        <v>-161</v>
      </c>
      <c r="J26" s="196">
        <v>-123</v>
      </c>
      <c r="K26" s="196">
        <v>-116</v>
      </c>
      <c r="L26" s="196">
        <v>-143</v>
      </c>
      <c r="M26" s="195">
        <v>-544</v>
      </c>
      <c r="N26" s="194">
        <v>-126</v>
      </c>
      <c r="O26" s="196">
        <v>-112</v>
      </c>
      <c r="P26" s="196">
        <v>-125</v>
      </c>
      <c r="Q26" s="196">
        <v>-116</v>
      </c>
      <c r="R26" s="195">
        <v>-480</v>
      </c>
      <c r="S26" s="194">
        <v>-106</v>
      </c>
      <c r="T26" s="196">
        <v>-109</v>
      </c>
      <c r="U26" s="196">
        <v>-107</v>
      </c>
      <c r="V26" s="196">
        <v>-119</v>
      </c>
      <c r="W26" s="195">
        <v>-442</v>
      </c>
      <c r="X26" s="194">
        <v>-92</v>
      </c>
      <c r="Y26" s="196">
        <v>-92</v>
      </c>
      <c r="Z26" s="196">
        <v>-100</v>
      </c>
      <c r="AA26" s="196">
        <v>-92</v>
      </c>
      <c r="AB26" s="195">
        <v>-377</v>
      </c>
      <c r="AC26" s="194">
        <v>-88</v>
      </c>
      <c r="AD26" s="196">
        <v>-92</v>
      </c>
      <c r="AE26" s="196">
        <v>-102</v>
      </c>
      <c r="AF26" s="196">
        <v>-81</v>
      </c>
      <c r="AG26" s="195">
        <v>-362</v>
      </c>
      <c r="AH26" s="194">
        <v>-85</v>
      </c>
      <c r="AI26" s="193">
        <v>0</v>
      </c>
      <c r="AJ26" s="193"/>
      <c r="AK26" s="193"/>
      <c r="AL26" s="195">
        <v>0</v>
      </c>
    </row>
    <row r="27" spans="2:42" ht="15" customHeight="1" x14ac:dyDescent="0.25">
      <c r="C27" s="160" t="s">
        <v>434</v>
      </c>
      <c r="D27" s="194">
        <v>0</v>
      </c>
      <c r="E27" s="196">
        <v>0</v>
      </c>
      <c r="F27" s="196">
        <v>0</v>
      </c>
      <c r="G27" s="196">
        <v>0</v>
      </c>
      <c r="H27" s="195">
        <v>0</v>
      </c>
      <c r="I27" s="194">
        <v>0</v>
      </c>
      <c r="J27" s="196">
        <v>0</v>
      </c>
      <c r="K27" s="196">
        <v>0</v>
      </c>
      <c r="L27" s="196">
        <v>0</v>
      </c>
      <c r="M27" s="195">
        <v>0</v>
      </c>
      <c r="N27" s="194">
        <v>0</v>
      </c>
      <c r="O27" s="196">
        <v>0</v>
      </c>
      <c r="P27" s="196">
        <v>0</v>
      </c>
      <c r="Q27" s="196">
        <v>0</v>
      </c>
      <c r="R27" s="195">
        <v>0</v>
      </c>
      <c r="S27" s="194">
        <v>0</v>
      </c>
      <c r="T27" s="196">
        <v>0</v>
      </c>
      <c r="U27" s="196">
        <v>0</v>
      </c>
      <c r="V27" s="196">
        <v>0</v>
      </c>
      <c r="W27" s="195">
        <v>0</v>
      </c>
      <c r="X27" s="194">
        <v>0</v>
      </c>
      <c r="Y27" s="196">
        <v>0</v>
      </c>
      <c r="Z27" s="196">
        <v>0</v>
      </c>
      <c r="AA27" s="196">
        <v>0</v>
      </c>
      <c r="AB27" s="195">
        <v>0</v>
      </c>
      <c r="AC27" s="194">
        <v>0</v>
      </c>
      <c r="AD27" s="196">
        <v>0</v>
      </c>
      <c r="AE27" s="196">
        <v>0</v>
      </c>
      <c r="AF27" s="196">
        <v>0</v>
      </c>
      <c r="AG27" s="195">
        <v>0</v>
      </c>
      <c r="AH27" s="194">
        <v>0</v>
      </c>
      <c r="AI27" s="241">
        <v>0</v>
      </c>
      <c r="AJ27" s="193"/>
      <c r="AK27" s="193"/>
      <c r="AL27" s="428" t="s">
        <v>437</v>
      </c>
    </row>
    <row r="28" spans="2:42" ht="15" customHeight="1" x14ac:dyDescent="0.25">
      <c r="C28" s="160" t="s">
        <v>59</v>
      </c>
      <c r="D28" s="194">
        <v>0</v>
      </c>
      <c r="E28" s="196">
        <v>0</v>
      </c>
      <c r="F28" s="196">
        <v>0</v>
      </c>
      <c r="G28" s="196">
        <v>0</v>
      </c>
      <c r="H28" s="195">
        <v>0</v>
      </c>
      <c r="I28" s="194">
        <v>0</v>
      </c>
      <c r="J28" s="196">
        <v>0</v>
      </c>
      <c r="K28" s="196">
        <v>0</v>
      </c>
      <c r="L28" s="196">
        <v>0</v>
      </c>
      <c r="M28" s="195">
        <v>0</v>
      </c>
      <c r="N28" s="194">
        <v>0</v>
      </c>
      <c r="O28" s="196">
        <v>0</v>
      </c>
      <c r="P28" s="196">
        <v>0</v>
      </c>
      <c r="Q28" s="196">
        <v>0</v>
      </c>
      <c r="R28" s="195">
        <v>0</v>
      </c>
      <c r="S28" s="194">
        <v>0</v>
      </c>
      <c r="T28" s="196">
        <v>0</v>
      </c>
      <c r="U28" s="196">
        <v>0</v>
      </c>
      <c r="V28" s="199">
        <f>-458</f>
        <v>-458</v>
      </c>
      <c r="W28" s="200">
        <v>-458</v>
      </c>
      <c r="X28" s="198">
        <v>-475</v>
      </c>
      <c r="Y28" s="196">
        <v>0</v>
      </c>
      <c r="Z28" s="196">
        <v>0</v>
      </c>
      <c r="AA28" s="199">
        <v>-50</v>
      </c>
      <c r="AB28" s="200">
        <v>-525</v>
      </c>
      <c r="AC28" s="196">
        <v>0</v>
      </c>
      <c r="AD28" s="196">
        <v>0</v>
      </c>
      <c r="AE28" s="196">
        <v>0</v>
      </c>
      <c r="AF28" s="196">
        <v>0</v>
      </c>
      <c r="AG28" s="195">
        <v>0</v>
      </c>
      <c r="AH28" s="194">
        <v>0</v>
      </c>
      <c r="AI28" s="193">
        <v>-89</v>
      </c>
      <c r="AJ28" s="199"/>
      <c r="AK28" s="199"/>
      <c r="AL28" s="195">
        <v>-174</v>
      </c>
    </row>
    <row r="29" spans="2:42" s="71" customFormat="1" ht="15" customHeight="1" x14ac:dyDescent="0.25">
      <c r="B29" s="31"/>
      <c r="C29" s="158" t="s">
        <v>51</v>
      </c>
      <c r="D29" s="257">
        <v>499</v>
      </c>
      <c r="E29" s="258">
        <v>333</v>
      </c>
      <c r="F29" s="258">
        <v>386</v>
      </c>
      <c r="G29" s="258">
        <v>413</v>
      </c>
      <c r="H29" s="259">
        <v>1631</v>
      </c>
      <c r="I29" s="257">
        <v>356</v>
      </c>
      <c r="J29" s="258">
        <v>418</v>
      </c>
      <c r="K29" s="258">
        <v>413</v>
      </c>
      <c r="L29" s="258">
        <v>434</v>
      </c>
      <c r="M29" s="259">
        <v>1621</v>
      </c>
      <c r="N29" s="257">
        <v>482</v>
      </c>
      <c r="O29" s="258">
        <v>436</v>
      </c>
      <c r="P29" s="258">
        <v>533</v>
      </c>
      <c r="Q29" s="258">
        <v>494</v>
      </c>
      <c r="R29" s="259">
        <v>1944</v>
      </c>
      <c r="S29" s="257">
        <v>556</v>
      </c>
      <c r="T29" s="258">
        <v>480</v>
      </c>
      <c r="U29" s="258">
        <v>548</v>
      </c>
      <c r="V29" s="258">
        <v>525</v>
      </c>
      <c r="W29" s="259">
        <v>2109</v>
      </c>
      <c r="X29" s="257">
        <v>569</v>
      </c>
      <c r="Y29" s="258">
        <v>498</v>
      </c>
      <c r="Z29" s="258">
        <v>582</v>
      </c>
      <c r="AA29" s="258">
        <v>632</v>
      </c>
      <c r="AB29" s="259">
        <v>2281</v>
      </c>
      <c r="AC29" s="257">
        <v>656</v>
      </c>
      <c r="AD29" s="258">
        <v>560</v>
      </c>
      <c r="AE29" s="258">
        <v>679</v>
      </c>
      <c r="AF29" s="258">
        <v>669</v>
      </c>
      <c r="AG29" s="312">
        <v>2565</v>
      </c>
      <c r="AH29" s="257">
        <v>738</v>
      </c>
      <c r="AI29" s="258">
        <v>633</v>
      </c>
      <c r="AJ29" s="258"/>
      <c r="AK29" s="258"/>
      <c r="AL29" s="312">
        <v>1371</v>
      </c>
      <c r="AP29" s="387"/>
    </row>
    <row r="30" spans="2:42" ht="15" customHeight="1" x14ac:dyDescent="0.25">
      <c r="C30" s="160" t="s">
        <v>483</v>
      </c>
      <c r="D30" s="212">
        <v>-88</v>
      </c>
      <c r="E30" s="213">
        <v>-57</v>
      </c>
      <c r="F30" s="213">
        <v>-55</v>
      </c>
      <c r="G30" s="213">
        <v>-50</v>
      </c>
      <c r="H30" s="200">
        <v>-250</v>
      </c>
      <c r="I30" s="212">
        <v>-84</v>
      </c>
      <c r="J30" s="213">
        <v>-31</v>
      </c>
      <c r="K30" s="213">
        <v>-15</v>
      </c>
      <c r="L30" s="213">
        <v>-1</v>
      </c>
      <c r="M30" s="200">
        <v>-131</v>
      </c>
      <c r="N30" s="212">
        <v>-63</v>
      </c>
      <c r="O30" s="213">
        <v>1</v>
      </c>
      <c r="P30" s="213">
        <v>-81</v>
      </c>
      <c r="Q30" s="213">
        <v>-1</v>
      </c>
      <c r="R30" s="200">
        <v>-143</v>
      </c>
      <c r="S30" s="212">
        <v>-86</v>
      </c>
      <c r="T30" s="213">
        <v>2</v>
      </c>
      <c r="U30" s="213">
        <v>-75</v>
      </c>
      <c r="V30" s="213">
        <v>14</v>
      </c>
      <c r="W30" s="200">
        <v>-145</v>
      </c>
      <c r="X30" s="212">
        <v>-67</v>
      </c>
      <c r="Y30" s="213">
        <v>18</v>
      </c>
      <c r="Z30" s="213">
        <v>-54</v>
      </c>
      <c r="AA30" s="213">
        <v>5</v>
      </c>
      <c r="AB30" s="200">
        <v>-98</v>
      </c>
      <c r="AC30" s="212">
        <v>-73</v>
      </c>
      <c r="AD30" s="213">
        <v>14</v>
      </c>
      <c r="AE30" s="213">
        <v>-62</v>
      </c>
      <c r="AF30" s="213">
        <v>8</v>
      </c>
      <c r="AG30" s="200">
        <v>-113</v>
      </c>
      <c r="AH30" s="212">
        <v>-127</v>
      </c>
      <c r="AI30" s="213">
        <v>8</v>
      </c>
      <c r="AJ30" s="213"/>
      <c r="AK30" s="213"/>
      <c r="AL30" s="200">
        <v>-119</v>
      </c>
    </row>
    <row r="31" spans="2:42" ht="15" customHeight="1" x14ac:dyDescent="0.25">
      <c r="C31" s="158" t="s">
        <v>53</v>
      </c>
      <c r="D31" s="214">
        <v>411</v>
      </c>
      <c r="E31" s="215">
        <v>276</v>
      </c>
      <c r="F31" s="215">
        <v>331</v>
      </c>
      <c r="G31" s="215">
        <v>363</v>
      </c>
      <c r="H31" s="216">
        <v>1381</v>
      </c>
      <c r="I31" s="214">
        <v>272</v>
      </c>
      <c r="J31" s="215">
        <v>387</v>
      </c>
      <c r="K31" s="215">
        <v>398</v>
      </c>
      <c r="L31" s="215">
        <v>433</v>
      </c>
      <c r="M31" s="216">
        <v>1490</v>
      </c>
      <c r="N31" s="214">
        <v>419</v>
      </c>
      <c r="O31" s="215">
        <v>436</v>
      </c>
      <c r="P31" s="215">
        <v>453</v>
      </c>
      <c r="Q31" s="215">
        <v>493</v>
      </c>
      <c r="R31" s="216">
        <v>1801</v>
      </c>
      <c r="S31" s="214">
        <v>470</v>
      </c>
      <c r="T31" s="215">
        <v>482</v>
      </c>
      <c r="U31" s="215">
        <v>473</v>
      </c>
      <c r="V31" s="215">
        <v>539</v>
      </c>
      <c r="W31" s="216">
        <v>1964</v>
      </c>
      <c r="X31" s="214">
        <v>502</v>
      </c>
      <c r="Y31" s="215">
        <v>516</v>
      </c>
      <c r="Z31" s="215">
        <v>528</v>
      </c>
      <c r="AA31" s="215">
        <v>637</v>
      </c>
      <c r="AB31" s="216">
        <v>2183</v>
      </c>
      <c r="AC31" s="214">
        <v>584</v>
      </c>
      <c r="AD31" s="215">
        <v>574</v>
      </c>
      <c r="AE31" s="215">
        <v>617</v>
      </c>
      <c r="AF31" s="215">
        <v>678</v>
      </c>
      <c r="AG31" s="313">
        <v>2452</v>
      </c>
      <c r="AH31" s="214">
        <v>611</v>
      </c>
      <c r="AI31" s="215">
        <v>641</v>
      </c>
      <c r="AJ31" s="215"/>
      <c r="AK31" s="215"/>
      <c r="AL31" s="313">
        <v>1252</v>
      </c>
      <c r="AN31" s="388"/>
      <c r="AO31" s="388"/>
      <c r="AP31" s="389"/>
    </row>
    <row r="32" spans="2:42" ht="15" customHeight="1" x14ac:dyDescent="0.25">
      <c r="C32" s="69" t="s">
        <v>55</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row>
    <row r="33" spans="2:38" ht="15" customHeight="1" x14ac:dyDescent="0.25">
      <c r="C33" s="69" t="s">
        <v>39</v>
      </c>
      <c r="D33" s="70"/>
      <c r="E33" s="70"/>
      <c r="F33" s="70"/>
      <c r="G33" s="70"/>
      <c r="H33" s="70"/>
      <c r="I33" s="70"/>
      <c r="J33" s="70"/>
      <c r="K33" s="70"/>
      <c r="L33" s="70"/>
      <c r="M33" s="70"/>
      <c r="N33" s="70"/>
      <c r="O33" s="70"/>
      <c r="P33" s="70"/>
      <c r="Q33" s="70"/>
      <c r="R33" s="70"/>
      <c r="S33" s="70"/>
      <c r="T33" s="70"/>
      <c r="U33" s="70"/>
      <c r="V33" s="70"/>
      <c r="W33" s="70"/>
      <c r="X33" s="70"/>
      <c r="Y33" s="70"/>
      <c r="Z33" s="70"/>
      <c r="AA33" s="70"/>
      <c r="AB33" s="70"/>
    </row>
    <row r="34" spans="2:38" ht="15" customHeight="1" x14ac:dyDescent="0.25">
      <c r="C34" s="152" t="s">
        <v>40</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row>
    <row r="35" spans="2:38" ht="40.5" customHeight="1" x14ac:dyDescent="0.25">
      <c r="B35" s="153" t="s">
        <v>60</v>
      </c>
      <c r="C35" s="448" t="s">
        <v>61</v>
      </c>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row>
    <row r="36" spans="2:38" ht="31.15" customHeight="1" x14ac:dyDescent="0.25">
      <c r="B36" s="72" t="s">
        <v>41</v>
      </c>
      <c r="C36" s="448" t="s">
        <v>42</v>
      </c>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row>
    <row r="37" spans="2:38" ht="13" x14ac:dyDescent="0.25">
      <c r="B37" s="72" t="s">
        <v>43</v>
      </c>
      <c r="C37" s="448" t="s">
        <v>46</v>
      </c>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row>
    <row r="38" spans="2:38" ht="15" customHeight="1" x14ac:dyDescent="0.25">
      <c r="B38" s="72" t="s">
        <v>45</v>
      </c>
      <c r="C38" s="458" t="s">
        <v>62</v>
      </c>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row>
    <row r="39" spans="2:38" s="69" customFormat="1" ht="15" customHeight="1" x14ac:dyDescent="0.25">
      <c r="C39" s="275" t="s">
        <v>63</v>
      </c>
      <c r="D39" s="456" t="s">
        <v>64</v>
      </c>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339"/>
      <c r="AI39" s="339"/>
      <c r="AJ39" s="339"/>
      <c r="AK39" s="339"/>
      <c r="AL39" s="339"/>
    </row>
    <row r="40" spans="2:38" s="69" customFormat="1" ht="15" customHeight="1" x14ac:dyDescent="0.25">
      <c r="C40" s="276" t="s">
        <v>65</v>
      </c>
      <c r="H40" s="451" t="s">
        <v>66</v>
      </c>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152"/>
      <c r="AI40" s="152"/>
      <c r="AJ40" s="152"/>
      <c r="AK40" s="152"/>
      <c r="AL40" s="152"/>
    </row>
    <row r="41" spans="2:38" s="69" customFormat="1" ht="15" customHeight="1" x14ac:dyDescent="0.25">
      <c r="C41" s="276" t="s">
        <v>67</v>
      </c>
      <c r="H41" s="451" t="s">
        <v>66</v>
      </c>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152"/>
      <c r="AI41" s="152"/>
      <c r="AJ41" s="152"/>
      <c r="AK41" s="152"/>
      <c r="AL41" s="152"/>
    </row>
    <row r="42" spans="2:38" s="69" customFormat="1" ht="15" customHeight="1" x14ac:dyDescent="0.25">
      <c r="C42" s="69" t="s">
        <v>68</v>
      </c>
      <c r="H42" s="455" t="s">
        <v>69</v>
      </c>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340"/>
      <c r="AI42" s="340"/>
      <c r="AJ42" s="340"/>
      <c r="AK42" s="340"/>
      <c r="AL42" s="340"/>
    </row>
    <row r="43" spans="2:38" s="69" customFormat="1" ht="15" customHeight="1" x14ac:dyDescent="0.25">
      <c r="C43" s="69" t="s">
        <v>70</v>
      </c>
      <c r="H43" s="451" t="s">
        <v>71</v>
      </c>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152"/>
      <c r="AI43" s="152"/>
      <c r="AJ43" s="152"/>
      <c r="AK43" s="152"/>
      <c r="AL43" s="152"/>
    </row>
    <row r="44" spans="2:38" s="69" customFormat="1" ht="15" customHeight="1" x14ac:dyDescent="0.25">
      <c r="C44" s="276" t="s">
        <v>72</v>
      </c>
      <c r="H44" s="451" t="s">
        <v>73</v>
      </c>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152"/>
      <c r="AI44" s="152"/>
      <c r="AJ44" s="152"/>
      <c r="AK44" s="152"/>
      <c r="AL44" s="152"/>
    </row>
    <row r="45" spans="2:38" s="69" customFormat="1" ht="15" customHeight="1" x14ac:dyDescent="0.25">
      <c r="B45" s="72" t="s">
        <v>75</v>
      </c>
      <c r="C45" s="448" t="s">
        <v>74</v>
      </c>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row>
    <row r="50" spans="13:33" ht="15" customHeight="1" x14ac:dyDescent="0.25">
      <c r="M50" s="371"/>
      <c r="N50" s="371"/>
      <c r="O50" s="371"/>
      <c r="P50" s="371"/>
      <c r="Q50" s="371"/>
      <c r="R50" s="371"/>
      <c r="S50" s="371"/>
      <c r="T50" s="371"/>
      <c r="U50" s="371"/>
      <c r="V50" s="371"/>
      <c r="W50" s="371"/>
      <c r="X50" s="371"/>
      <c r="Y50" s="371"/>
      <c r="Z50" s="371"/>
      <c r="AA50" s="371"/>
      <c r="AB50" s="371"/>
      <c r="AC50" s="371"/>
      <c r="AD50" s="371"/>
      <c r="AE50" s="371"/>
      <c r="AF50" s="371"/>
      <c r="AG50" s="371"/>
    </row>
    <row r="51" spans="13:33" ht="15" customHeight="1" x14ac:dyDescent="0.25">
      <c r="M51" s="371"/>
      <c r="N51" s="371"/>
      <c r="O51" s="371"/>
      <c r="P51" s="371"/>
      <c r="Q51" s="371"/>
      <c r="R51" s="371"/>
      <c r="S51" s="371"/>
      <c r="T51" s="371"/>
      <c r="U51" s="371"/>
      <c r="V51" s="371"/>
      <c r="W51" s="371"/>
      <c r="X51" s="371"/>
      <c r="Y51" s="371"/>
      <c r="Z51" s="371"/>
      <c r="AA51" s="371"/>
      <c r="AB51" s="371"/>
      <c r="AC51" s="371"/>
      <c r="AD51" s="371"/>
      <c r="AE51" s="371"/>
      <c r="AF51" s="371"/>
      <c r="AG51" s="371"/>
    </row>
    <row r="52" spans="13:33" ht="15" customHeight="1" x14ac:dyDescent="0.25">
      <c r="M52" s="371"/>
      <c r="R52" s="371"/>
      <c r="W52" s="371"/>
      <c r="AB52" s="371"/>
      <c r="AG52" s="371"/>
    </row>
  </sheetData>
  <sheetProtection sheet="1" objects="1" scenarios="1" formatColumns="0" formatRows="0" autoFilter="0"/>
  <protectedRanges>
    <protectedRange sqref="B35:AL45" name="Footnotes"/>
    <protectedRange sqref="AI6:AI10 AH1:AI5 AH11:AI18 AC47:AL49 AC37:AL37 AC53:AL1048576 AC50:AF52 AH50:AL52 AC1:AG26 AI29:AI31 AJ38:AL45 AJ27:AK28 AI19:AI26 AJ1:AL26 AJ29:AL36 AC29:AG36 AC38:AG45 AH32:AI36 AH38:AI45" name="Edit"/>
  </protectedRanges>
  <mergeCells count="25">
    <mergeCell ref="X17:AB17"/>
    <mergeCell ref="C37:AL37"/>
    <mergeCell ref="N4:R4"/>
    <mergeCell ref="N17:R17"/>
    <mergeCell ref="D39:AG39"/>
    <mergeCell ref="H40:AG40"/>
    <mergeCell ref="AH4:AL4"/>
    <mergeCell ref="AH17:AL17"/>
    <mergeCell ref="C35:AL35"/>
    <mergeCell ref="C36:AL36"/>
    <mergeCell ref="C38:AL38"/>
    <mergeCell ref="AC4:AG4"/>
    <mergeCell ref="D4:H4"/>
    <mergeCell ref="D17:H17"/>
    <mergeCell ref="I4:M4"/>
    <mergeCell ref="I17:M17"/>
    <mergeCell ref="AC17:AG17"/>
    <mergeCell ref="S4:W4"/>
    <mergeCell ref="S17:W17"/>
    <mergeCell ref="X4:AB4"/>
    <mergeCell ref="H44:AG44"/>
    <mergeCell ref="H43:AG43"/>
    <mergeCell ref="H42:AG42"/>
    <mergeCell ref="H41:AG41"/>
    <mergeCell ref="C45:AL45"/>
  </mergeCells>
  <pageMargins left="0.25" right="0.25" top="0.75" bottom="0.75" header="0.3" footer="0.3"/>
  <pageSetup scale="50" orientation="landscape" verticalDpi="1200" r:id="rId1"/>
  <ignoredErrors>
    <ignoredError sqref="AL27 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dimension ref="B1:AN23"/>
  <sheetViews>
    <sheetView zoomScaleNormal="100" workbookViewId="0"/>
  </sheetViews>
  <sheetFormatPr defaultColWidth="8.54296875" defaultRowHeight="15" customHeight="1" outlineLevelCol="1" x14ac:dyDescent="0.3"/>
  <cols>
    <col min="1" max="2" width="2.7265625" style="1" customWidth="1"/>
    <col min="3" max="3" width="49.26953125" style="1" bestFit="1" customWidth="1"/>
    <col min="4" max="7" width="9.7265625" style="1" hidden="1" customWidth="1" outlineLevel="1"/>
    <col min="8" max="8" width="15.54296875" style="1" customWidth="1" collapsed="1"/>
    <col min="9" max="12" width="9.7265625" style="1" hidden="1" customWidth="1" outlineLevel="1"/>
    <col min="13" max="13" width="15.54296875" style="1" customWidth="1" collapsed="1"/>
    <col min="14" max="17" width="9.7265625" style="1" hidden="1" customWidth="1" outlineLevel="1"/>
    <col min="18" max="18" width="15.54296875" style="1" customWidth="1" collapsed="1"/>
    <col min="19" max="22" width="9.7265625" style="1" hidden="1" customWidth="1" outlineLevel="1"/>
    <col min="23" max="23" width="15.54296875" style="1" customWidth="1" collapsed="1"/>
    <col min="24" max="27" width="9.7265625" style="1" hidden="1" customWidth="1" outlineLevel="1"/>
    <col min="28" max="28" width="15.54296875" style="1" customWidth="1" collapsed="1"/>
    <col min="29" max="32" width="9.7265625" style="1" hidden="1" customWidth="1" outlineLevel="1"/>
    <col min="33" max="33" width="15.54296875" style="1" customWidth="1" collapsed="1"/>
    <col min="34" max="37" width="9.7265625" style="1" customWidth="1" outlineLevel="1"/>
    <col min="38" max="38" width="15.54296875" style="1" customWidth="1"/>
    <col min="39" max="16384" width="8.54296875" style="1"/>
  </cols>
  <sheetData>
    <row r="1" spans="3:40" s="31" customFormat="1" ht="15" customHeight="1" x14ac:dyDescent="0.25">
      <c r="C1" s="47" t="s">
        <v>0</v>
      </c>
      <c r="D1" s="47"/>
      <c r="E1" s="47"/>
      <c r="F1" s="47"/>
      <c r="G1" s="47"/>
      <c r="H1" s="47"/>
      <c r="I1" s="47"/>
      <c r="J1" s="47"/>
      <c r="K1" s="47"/>
      <c r="L1" s="47"/>
      <c r="M1" s="47"/>
      <c r="N1" s="47"/>
      <c r="O1" s="47"/>
      <c r="P1" s="47"/>
      <c r="Q1" s="47"/>
      <c r="R1" s="47"/>
      <c r="S1" s="47"/>
      <c r="T1" s="47"/>
      <c r="U1" s="47"/>
      <c r="V1" s="47"/>
      <c r="W1" s="47"/>
      <c r="X1" s="47"/>
      <c r="Y1" s="47"/>
      <c r="Z1" s="47"/>
      <c r="AA1" s="47"/>
      <c r="AB1" s="47"/>
    </row>
    <row r="2" spans="3:40" s="31" customFormat="1" ht="15" customHeight="1" x14ac:dyDescent="0.25">
      <c r="C2" s="47" t="s">
        <v>76</v>
      </c>
      <c r="D2" s="47"/>
      <c r="E2" s="47"/>
      <c r="F2" s="47"/>
      <c r="G2" s="47"/>
      <c r="H2" s="47"/>
      <c r="I2" s="47"/>
      <c r="J2" s="47"/>
      <c r="K2" s="47"/>
      <c r="L2" s="47"/>
      <c r="M2" s="47"/>
      <c r="N2" s="47"/>
      <c r="O2" s="47"/>
      <c r="P2" s="47"/>
      <c r="Q2" s="47"/>
      <c r="R2" s="47"/>
      <c r="S2" s="47"/>
      <c r="T2" s="47"/>
      <c r="U2" s="47"/>
      <c r="V2" s="47"/>
      <c r="W2" s="47"/>
      <c r="X2" s="47"/>
      <c r="Y2" s="47"/>
      <c r="Z2" s="47"/>
      <c r="AA2" s="47"/>
      <c r="AB2" s="47"/>
    </row>
    <row r="3" spans="3:40" s="31" customFormat="1" ht="15" customHeight="1" x14ac:dyDescent="0.25">
      <c r="C3" s="47" t="s">
        <v>2</v>
      </c>
      <c r="D3" s="47"/>
      <c r="E3" s="47"/>
      <c r="F3" s="47"/>
      <c r="G3" s="47"/>
      <c r="H3" s="47"/>
      <c r="I3" s="47"/>
      <c r="J3" s="47"/>
      <c r="K3" s="47"/>
      <c r="L3" s="47"/>
      <c r="M3" s="47"/>
      <c r="N3" s="47"/>
      <c r="O3" s="47"/>
      <c r="P3" s="47"/>
      <c r="Q3" s="47"/>
      <c r="R3" s="47"/>
      <c r="S3" s="47"/>
      <c r="T3" s="47"/>
      <c r="U3" s="47"/>
      <c r="V3" s="47"/>
      <c r="W3" s="47"/>
      <c r="X3" s="47"/>
      <c r="Y3" s="47"/>
      <c r="Z3" s="47"/>
      <c r="AA3" s="47"/>
      <c r="AB3" s="47"/>
    </row>
    <row r="4" spans="3:40" s="48" customFormat="1" ht="15" customHeight="1" x14ac:dyDescent="0.25">
      <c r="C4" s="102"/>
      <c r="D4" s="459" t="s">
        <v>3</v>
      </c>
      <c r="E4" s="459"/>
      <c r="F4" s="459"/>
      <c r="G4" s="459"/>
      <c r="H4" s="460"/>
      <c r="I4" s="449">
        <v>2020</v>
      </c>
      <c r="J4" s="454"/>
      <c r="K4" s="454"/>
      <c r="L4" s="454"/>
      <c r="M4" s="457"/>
      <c r="N4" s="449">
        <v>2021</v>
      </c>
      <c r="O4" s="454"/>
      <c r="P4" s="454"/>
      <c r="Q4" s="454"/>
      <c r="R4" s="457"/>
      <c r="S4" s="449">
        <v>2022</v>
      </c>
      <c r="T4" s="454"/>
      <c r="U4" s="454"/>
      <c r="V4" s="454"/>
      <c r="W4" s="457"/>
      <c r="X4" s="449">
        <v>2023</v>
      </c>
      <c r="Y4" s="454"/>
      <c r="Z4" s="454"/>
      <c r="AA4" s="454"/>
      <c r="AB4" s="457"/>
      <c r="AC4" s="449">
        <v>2024</v>
      </c>
      <c r="AD4" s="454"/>
      <c r="AE4" s="454"/>
      <c r="AF4" s="454"/>
      <c r="AG4" s="457"/>
      <c r="AH4" s="449">
        <v>2025</v>
      </c>
      <c r="AI4" s="454"/>
      <c r="AJ4" s="454"/>
      <c r="AK4" s="454"/>
      <c r="AL4" s="457"/>
      <c r="AN4" s="31"/>
    </row>
    <row r="5" spans="3:40" s="48" customFormat="1" ht="15" customHeight="1" x14ac:dyDescent="0.25">
      <c r="C5" s="102"/>
      <c r="D5" s="44" t="s">
        <v>6</v>
      </c>
      <c r="E5" s="44" t="s">
        <v>7</v>
      </c>
      <c r="F5" s="44" t="s">
        <v>8</v>
      </c>
      <c r="G5" s="44" t="s">
        <v>9</v>
      </c>
      <c r="H5" s="45" t="s">
        <v>10</v>
      </c>
      <c r="I5" s="68" t="s">
        <v>6</v>
      </c>
      <c r="J5" s="44" t="s">
        <v>7</v>
      </c>
      <c r="K5" s="44" t="s">
        <v>8</v>
      </c>
      <c r="L5" s="44" t="s">
        <v>9</v>
      </c>
      <c r="M5" s="45" t="s">
        <v>10</v>
      </c>
      <c r="N5" s="68" t="s">
        <v>6</v>
      </c>
      <c r="O5" s="44" t="s">
        <v>7</v>
      </c>
      <c r="P5" s="44" t="s">
        <v>8</v>
      </c>
      <c r="Q5" s="44" t="s">
        <v>9</v>
      </c>
      <c r="R5" s="45" t="s">
        <v>10</v>
      </c>
      <c r="S5" s="68" t="s">
        <v>6</v>
      </c>
      <c r="T5" s="44" t="s">
        <v>7</v>
      </c>
      <c r="U5" s="44" t="s">
        <v>8</v>
      </c>
      <c r="V5" s="44" t="s">
        <v>9</v>
      </c>
      <c r="W5" s="45" t="s">
        <v>10</v>
      </c>
      <c r="X5" s="68" t="s">
        <v>6</v>
      </c>
      <c r="Y5" s="44" t="s">
        <v>7</v>
      </c>
      <c r="Z5" s="44" t="s">
        <v>8</v>
      </c>
      <c r="AA5" s="44" t="s">
        <v>9</v>
      </c>
      <c r="AB5" s="45" t="s">
        <v>10</v>
      </c>
      <c r="AC5" s="68" t="s">
        <v>6</v>
      </c>
      <c r="AD5" s="44" t="s">
        <v>7</v>
      </c>
      <c r="AE5" s="44" t="s">
        <v>8</v>
      </c>
      <c r="AF5" s="44" t="s">
        <v>9</v>
      </c>
      <c r="AG5" s="43" t="s">
        <v>10</v>
      </c>
      <c r="AH5" s="68" t="s">
        <v>6</v>
      </c>
      <c r="AI5" s="44" t="s">
        <v>7</v>
      </c>
      <c r="AJ5" s="44" t="s">
        <v>8</v>
      </c>
      <c r="AK5" s="44" t="s">
        <v>9</v>
      </c>
      <c r="AL5" s="43" t="s">
        <v>11</v>
      </c>
    </row>
    <row r="6" spans="3:40" s="31" customFormat="1" ht="15" customHeight="1" x14ac:dyDescent="0.25">
      <c r="C6" s="103" t="s">
        <v>77</v>
      </c>
      <c r="D6" s="163">
        <v>-1208</v>
      </c>
      <c r="E6" s="163">
        <v>-23</v>
      </c>
      <c r="F6" s="163">
        <v>-23</v>
      </c>
      <c r="G6" s="163">
        <v>-467</v>
      </c>
      <c r="H6" s="164">
        <v>-1721</v>
      </c>
      <c r="I6" s="165">
        <v>-99</v>
      </c>
      <c r="J6" s="163">
        <v>-475</v>
      </c>
      <c r="K6" s="163">
        <v>-802</v>
      </c>
      <c r="L6" s="163">
        <v>-805</v>
      </c>
      <c r="M6" s="166">
        <v>-2182</v>
      </c>
      <c r="N6" s="163">
        <v>-503</v>
      </c>
      <c r="O6" s="163">
        <v>-181</v>
      </c>
      <c r="P6" s="163">
        <v>-1336</v>
      </c>
      <c r="Q6" s="163">
        <v>-172</v>
      </c>
      <c r="R6" s="164">
        <v>-2192</v>
      </c>
      <c r="S6" s="270" t="s">
        <v>78</v>
      </c>
      <c r="T6" s="163">
        <v>-175</v>
      </c>
      <c r="U6" s="163">
        <v>-1316</v>
      </c>
      <c r="V6" s="163">
        <v>-250</v>
      </c>
      <c r="W6" s="164">
        <v>-1742</v>
      </c>
      <c r="X6" s="165">
        <v>-602</v>
      </c>
      <c r="Y6" s="163">
        <v>-60</v>
      </c>
      <c r="Z6" s="163">
        <v>-451</v>
      </c>
      <c r="AA6" s="163">
        <v>-1002</v>
      </c>
      <c r="AB6" s="164">
        <v>-2116</v>
      </c>
      <c r="AC6" s="165">
        <v>-86</v>
      </c>
      <c r="AD6" s="163">
        <v>-729</v>
      </c>
      <c r="AE6" s="163">
        <v>-1195</v>
      </c>
      <c r="AF6" s="163">
        <v>-496</v>
      </c>
      <c r="AG6" s="164">
        <v>-2506</v>
      </c>
      <c r="AH6" s="165">
        <v>-1</v>
      </c>
      <c r="AI6" s="163">
        <v>-1</v>
      </c>
      <c r="AJ6" s="163"/>
      <c r="AK6" s="163"/>
      <c r="AL6" s="164">
        <v>-2</v>
      </c>
    </row>
    <row r="7" spans="3:40" s="31" customFormat="1" ht="15" customHeight="1" x14ac:dyDescent="0.25">
      <c r="C7" s="103" t="s">
        <v>79</v>
      </c>
      <c r="D7" s="193">
        <v>-23</v>
      </c>
      <c r="E7" s="77">
        <v>-21</v>
      </c>
      <c r="F7" s="196">
        <v>-23</v>
      </c>
      <c r="G7" s="196">
        <v>-16</v>
      </c>
      <c r="H7" s="75">
        <v>-83</v>
      </c>
      <c r="I7" s="194">
        <v>-8</v>
      </c>
      <c r="J7" s="196">
        <v>-6</v>
      </c>
      <c r="K7" s="196">
        <v>-5</v>
      </c>
      <c r="L7" s="196">
        <v>-8</v>
      </c>
      <c r="M7" s="195">
        <v>-26</v>
      </c>
      <c r="N7" s="76">
        <v>-3</v>
      </c>
      <c r="O7" s="77">
        <v>-3</v>
      </c>
      <c r="P7" s="77">
        <v>-91</v>
      </c>
      <c r="Q7" s="196">
        <v>-104</v>
      </c>
      <c r="R7" s="75">
        <v>-200</v>
      </c>
      <c r="S7" s="76">
        <v>-101</v>
      </c>
      <c r="T7" s="77">
        <v>-1</v>
      </c>
      <c r="U7" s="77">
        <v>-26</v>
      </c>
      <c r="V7" s="196">
        <v>-51</v>
      </c>
      <c r="W7" s="75">
        <v>-177</v>
      </c>
      <c r="X7" s="194">
        <v>-1</v>
      </c>
      <c r="Y7" s="196">
        <v>-1</v>
      </c>
      <c r="Z7" s="196">
        <v>-51</v>
      </c>
      <c r="AA7" s="196">
        <v>-1</v>
      </c>
      <c r="AB7" s="195">
        <v>-52</v>
      </c>
      <c r="AC7" s="194">
        <v>-1</v>
      </c>
      <c r="AD7" s="196">
        <v>-1</v>
      </c>
      <c r="AE7" s="196">
        <v>-1</v>
      </c>
      <c r="AF7" s="196">
        <v>-1</v>
      </c>
      <c r="AG7" s="195">
        <v>-2</v>
      </c>
      <c r="AH7" s="194">
        <v>-51</v>
      </c>
      <c r="AI7" s="196">
        <v>-301</v>
      </c>
      <c r="AJ7" s="196"/>
      <c r="AK7" s="196"/>
      <c r="AL7" s="195">
        <v>-351</v>
      </c>
    </row>
    <row r="8" spans="3:40" s="31" customFormat="1" ht="15" customHeight="1" x14ac:dyDescent="0.25">
      <c r="C8" s="103" t="s">
        <v>80</v>
      </c>
      <c r="D8" s="193">
        <v>0</v>
      </c>
      <c r="E8" s="77">
        <v>-125</v>
      </c>
      <c r="F8" s="196">
        <v>0</v>
      </c>
      <c r="G8" s="196">
        <v>0</v>
      </c>
      <c r="H8" s="75">
        <v>-125</v>
      </c>
      <c r="I8" s="194">
        <v>0</v>
      </c>
      <c r="J8" s="196">
        <v>0</v>
      </c>
      <c r="K8" s="196">
        <v>0</v>
      </c>
      <c r="L8" s="196">
        <v>0</v>
      </c>
      <c r="M8" s="195">
        <v>0</v>
      </c>
      <c r="N8" s="76">
        <v>-18</v>
      </c>
      <c r="O8" s="77">
        <v>-18</v>
      </c>
      <c r="P8" s="77">
        <v>-18</v>
      </c>
      <c r="Q8" s="196">
        <v>-18</v>
      </c>
      <c r="R8" s="75">
        <v>-70</v>
      </c>
      <c r="S8" s="76">
        <v>-65</v>
      </c>
      <c r="T8" s="77">
        <v>-15</v>
      </c>
      <c r="U8" s="77">
        <v>-315</v>
      </c>
      <c r="V8" s="196">
        <v>-86</v>
      </c>
      <c r="W8" s="75">
        <v>-480</v>
      </c>
      <c r="X8" s="194">
        <v>0</v>
      </c>
      <c r="Y8" s="196">
        <v>0</v>
      </c>
      <c r="Z8" s="196">
        <v>0</v>
      </c>
      <c r="AA8" s="196">
        <v>0</v>
      </c>
      <c r="AB8" s="195">
        <v>0</v>
      </c>
      <c r="AC8" s="194">
        <v>0</v>
      </c>
      <c r="AD8" s="196">
        <v>-150</v>
      </c>
      <c r="AE8" s="196">
        <v>0</v>
      </c>
      <c r="AF8" s="196">
        <v>0</v>
      </c>
      <c r="AG8" s="195">
        <v>-150</v>
      </c>
      <c r="AH8" s="194">
        <v>0</v>
      </c>
      <c r="AI8" s="196">
        <v>-75</v>
      </c>
      <c r="AJ8" s="196"/>
      <c r="AK8" s="196"/>
      <c r="AL8" s="195">
        <v>-75</v>
      </c>
    </row>
    <row r="9" spans="3:40" s="31" customFormat="1" ht="15" customHeight="1" x14ac:dyDescent="0.25">
      <c r="C9" s="103" t="s">
        <v>81</v>
      </c>
      <c r="D9" s="78">
        <v>-250</v>
      </c>
      <c r="E9" s="196">
        <v>0</v>
      </c>
      <c r="F9" s="196">
        <v>0</v>
      </c>
      <c r="G9" s="196">
        <v>0</v>
      </c>
      <c r="H9" s="75">
        <v>-250</v>
      </c>
      <c r="I9" s="194">
        <v>0</v>
      </c>
      <c r="J9" s="196">
        <v>0</v>
      </c>
      <c r="K9" s="196">
        <v>0</v>
      </c>
      <c r="L9" s="196">
        <v>0</v>
      </c>
      <c r="M9" s="195">
        <v>0</v>
      </c>
      <c r="N9" s="194">
        <v>0</v>
      </c>
      <c r="O9" s="77">
        <v>-19</v>
      </c>
      <c r="P9" s="196">
        <v>0</v>
      </c>
      <c r="Q9" s="196">
        <v>0</v>
      </c>
      <c r="R9" s="75">
        <v>-19</v>
      </c>
      <c r="S9" s="194">
        <v>0</v>
      </c>
      <c r="T9" s="196">
        <v>0</v>
      </c>
      <c r="U9" s="196">
        <v>0</v>
      </c>
      <c r="V9" s="196">
        <v>0</v>
      </c>
      <c r="W9" s="75">
        <v>0</v>
      </c>
      <c r="X9" s="76">
        <v>-12</v>
      </c>
      <c r="Y9" s="196">
        <v>0</v>
      </c>
      <c r="Z9" s="196">
        <v>0</v>
      </c>
      <c r="AA9" s="196">
        <v>0</v>
      </c>
      <c r="AB9" s="75">
        <v>-12</v>
      </c>
      <c r="AC9" s="194">
        <v>0</v>
      </c>
      <c r="AD9" s="196">
        <v>-50</v>
      </c>
      <c r="AE9" s="196">
        <v>0</v>
      </c>
      <c r="AF9" s="196">
        <v>-25</v>
      </c>
      <c r="AG9" s="195">
        <v>-75</v>
      </c>
      <c r="AH9" s="194">
        <v>-50</v>
      </c>
      <c r="AI9" s="196">
        <v>-219</v>
      </c>
      <c r="AJ9" s="196"/>
      <c r="AK9" s="196"/>
      <c r="AL9" s="195">
        <v>-269</v>
      </c>
    </row>
    <row r="10" spans="3:40" s="31" customFormat="1" ht="15" customHeight="1" x14ac:dyDescent="0.25">
      <c r="C10" s="103" t="s">
        <v>82</v>
      </c>
      <c r="D10" s="78">
        <v>-9</v>
      </c>
      <c r="E10" s="77">
        <v>-10</v>
      </c>
      <c r="F10" s="77">
        <v>-4</v>
      </c>
      <c r="G10" s="77">
        <v>-4</v>
      </c>
      <c r="H10" s="75">
        <v>-27</v>
      </c>
      <c r="I10" s="76">
        <v>-13</v>
      </c>
      <c r="J10" s="77">
        <v>-16</v>
      </c>
      <c r="K10" s="196">
        <v>0</v>
      </c>
      <c r="L10" s="77">
        <v>-11</v>
      </c>
      <c r="M10" s="75">
        <v>-40</v>
      </c>
      <c r="N10" s="76">
        <v>-9</v>
      </c>
      <c r="O10" s="77">
        <v>-9</v>
      </c>
      <c r="P10" s="77">
        <v>-11</v>
      </c>
      <c r="Q10" s="77">
        <v>-7</v>
      </c>
      <c r="R10" s="75">
        <v>-35</v>
      </c>
      <c r="S10" s="76">
        <v>-3</v>
      </c>
      <c r="T10" s="196">
        <v>0</v>
      </c>
      <c r="U10" s="77">
        <v>-7</v>
      </c>
      <c r="V10" s="77">
        <v>0</v>
      </c>
      <c r="W10" s="75">
        <v>-10</v>
      </c>
      <c r="X10" s="76">
        <v>-4</v>
      </c>
      <c r="Y10" s="77">
        <v>-3</v>
      </c>
      <c r="Z10" s="77">
        <v>-4</v>
      </c>
      <c r="AA10" s="77">
        <v>-2</v>
      </c>
      <c r="AB10" s="75">
        <v>-13</v>
      </c>
      <c r="AC10" s="194">
        <v>-7</v>
      </c>
      <c r="AD10" s="196">
        <v>-4</v>
      </c>
      <c r="AE10" s="196">
        <v>0</v>
      </c>
      <c r="AF10" s="196">
        <v>0</v>
      </c>
      <c r="AG10" s="195">
        <v>-11</v>
      </c>
      <c r="AH10" s="194">
        <v>0</v>
      </c>
      <c r="AI10" s="196">
        <v>0</v>
      </c>
      <c r="AJ10" s="196"/>
      <c r="AK10" s="196"/>
      <c r="AL10" s="195">
        <v>0</v>
      </c>
    </row>
    <row r="11" spans="3:40" s="31" customFormat="1" ht="15" customHeight="1" x14ac:dyDescent="0.25">
      <c r="C11" s="103" t="s">
        <v>83</v>
      </c>
      <c r="D11" s="193">
        <v>0</v>
      </c>
      <c r="E11" s="196">
        <v>0</v>
      </c>
      <c r="F11" s="196">
        <v>0</v>
      </c>
      <c r="G11" s="196">
        <v>0</v>
      </c>
      <c r="H11" s="195">
        <v>0</v>
      </c>
      <c r="I11" s="194">
        <v>0</v>
      </c>
      <c r="J11" s="196">
        <v>0</v>
      </c>
      <c r="K11" s="196">
        <v>0</v>
      </c>
      <c r="L11" s="196">
        <v>0</v>
      </c>
      <c r="M11" s="195">
        <v>0</v>
      </c>
      <c r="N11" s="194">
        <v>0</v>
      </c>
      <c r="O11" s="196">
        <v>0</v>
      </c>
      <c r="P11" s="196">
        <v>0</v>
      </c>
      <c r="Q11" s="196">
        <v>0</v>
      </c>
      <c r="R11" s="195">
        <v>0</v>
      </c>
      <c r="S11" s="194">
        <v>0</v>
      </c>
      <c r="T11" s="77">
        <v>-21</v>
      </c>
      <c r="U11" s="196">
        <v>0</v>
      </c>
      <c r="V11" s="196">
        <v>0</v>
      </c>
      <c r="W11" s="195">
        <v>-21</v>
      </c>
      <c r="X11" s="194">
        <v>0</v>
      </c>
      <c r="Y11" s="196">
        <v>0</v>
      </c>
      <c r="Z11" s="196">
        <v>0</v>
      </c>
      <c r="AA11" s="196">
        <v>0</v>
      </c>
      <c r="AB11" s="195">
        <v>0</v>
      </c>
      <c r="AC11" s="194">
        <v>0</v>
      </c>
      <c r="AD11" s="196">
        <v>-18</v>
      </c>
      <c r="AE11" s="196">
        <v>0</v>
      </c>
      <c r="AF11" s="196">
        <v>0</v>
      </c>
      <c r="AG11" s="195">
        <v>-18</v>
      </c>
      <c r="AH11" s="194">
        <v>0</v>
      </c>
      <c r="AI11" s="196">
        <v>0</v>
      </c>
      <c r="AJ11" s="196"/>
      <c r="AK11" s="196"/>
      <c r="AL11" s="195">
        <v>0</v>
      </c>
    </row>
    <row r="12" spans="3:40" s="31" customFormat="1" ht="15" customHeight="1" x14ac:dyDescent="0.25">
      <c r="C12" s="103" t="s">
        <v>84</v>
      </c>
      <c r="D12" s="193">
        <v>4</v>
      </c>
      <c r="E12" s="193">
        <v>6</v>
      </c>
      <c r="F12" s="193">
        <v>5</v>
      </c>
      <c r="G12" s="193">
        <v>4</v>
      </c>
      <c r="H12" s="195">
        <v>19</v>
      </c>
      <c r="I12" s="76">
        <v>1</v>
      </c>
      <c r="J12" s="78">
        <v>4</v>
      </c>
      <c r="K12" s="78">
        <v>1</v>
      </c>
      <c r="L12" s="78">
        <v>2</v>
      </c>
      <c r="M12" s="75">
        <v>8</v>
      </c>
      <c r="N12" s="76">
        <v>2</v>
      </c>
      <c r="O12" s="78">
        <v>2</v>
      </c>
      <c r="P12" s="78">
        <v>2</v>
      </c>
      <c r="Q12" s="193">
        <v>1</v>
      </c>
      <c r="R12" s="195">
        <v>7</v>
      </c>
      <c r="S12" s="76">
        <v>1</v>
      </c>
      <c r="T12" s="241">
        <v>0</v>
      </c>
      <c r="U12" s="241">
        <v>0</v>
      </c>
      <c r="V12" s="193">
        <v>0</v>
      </c>
      <c r="W12" s="195">
        <v>1</v>
      </c>
      <c r="X12" s="242">
        <v>0</v>
      </c>
      <c r="Y12" s="241">
        <v>0</v>
      </c>
      <c r="Z12" s="241">
        <v>0</v>
      </c>
      <c r="AA12" s="241">
        <v>0</v>
      </c>
      <c r="AB12" s="75">
        <v>1</v>
      </c>
      <c r="AC12" s="242">
        <v>0</v>
      </c>
      <c r="AD12" s="241">
        <v>0</v>
      </c>
      <c r="AE12" s="241">
        <v>0</v>
      </c>
      <c r="AF12" s="241">
        <v>0</v>
      </c>
      <c r="AG12" s="283">
        <v>1</v>
      </c>
      <c r="AH12" s="242">
        <v>0</v>
      </c>
      <c r="AI12" s="241">
        <v>0</v>
      </c>
      <c r="AJ12" s="364"/>
      <c r="AK12" s="364"/>
      <c r="AL12" s="283">
        <v>0</v>
      </c>
    </row>
    <row r="13" spans="3:40" s="31" customFormat="1" ht="15" customHeight="1" x14ac:dyDescent="0.25">
      <c r="C13" s="104" t="s">
        <v>76</v>
      </c>
      <c r="D13" s="277">
        <v>-1486</v>
      </c>
      <c r="E13" s="255">
        <v>-173</v>
      </c>
      <c r="F13" s="255">
        <v>-45</v>
      </c>
      <c r="G13" s="255">
        <v>-483</v>
      </c>
      <c r="H13" s="256">
        <v>-2187</v>
      </c>
      <c r="I13" s="254">
        <v>-119</v>
      </c>
      <c r="J13" s="255">
        <v>-493</v>
      </c>
      <c r="K13" s="255">
        <v>-806</v>
      </c>
      <c r="L13" s="255">
        <v>-822</v>
      </c>
      <c r="M13" s="255">
        <v>-2240</v>
      </c>
      <c r="N13" s="254">
        <v>-530</v>
      </c>
      <c r="O13" s="255">
        <v>-227</v>
      </c>
      <c r="P13" s="255">
        <v>-1453</v>
      </c>
      <c r="Q13" s="255">
        <v>-299</v>
      </c>
      <c r="R13" s="256">
        <v>-2508</v>
      </c>
      <c r="S13" s="254">
        <v>-168</v>
      </c>
      <c r="T13" s="255">
        <v>-211</v>
      </c>
      <c r="U13" s="255">
        <v>-1663</v>
      </c>
      <c r="V13" s="255">
        <v>-386</v>
      </c>
      <c r="W13" s="256">
        <v>-2428</v>
      </c>
      <c r="X13" s="254">
        <v>-618</v>
      </c>
      <c r="Y13" s="255">
        <v>-64</v>
      </c>
      <c r="Z13" s="255">
        <v>-506</v>
      </c>
      <c r="AA13" s="255">
        <v>-1005</v>
      </c>
      <c r="AB13" s="256">
        <v>-2192</v>
      </c>
      <c r="AC13" s="254">
        <v>-93</v>
      </c>
      <c r="AD13" s="255">
        <v>-951</v>
      </c>
      <c r="AE13" s="255">
        <v>-1195</v>
      </c>
      <c r="AF13" s="255">
        <v>-522</v>
      </c>
      <c r="AG13" s="282">
        <v>-2760.9084950700003</v>
      </c>
      <c r="AH13" s="254">
        <v>-101</v>
      </c>
      <c r="AI13" s="255">
        <v>-595</v>
      </c>
      <c r="AJ13" s="255"/>
      <c r="AK13" s="255"/>
      <c r="AL13" s="256">
        <v>-696.33160151999994</v>
      </c>
    </row>
    <row r="14" spans="3:40" s="31" customFormat="1" ht="15" customHeight="1" x14ac:dyDescent="0.25">
      <c r="C14" s="451" t="s">
        <v>85</v>
      </c>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row>
    <row r="15" spans="3:40" s="31" customFormat="1" ht="15" customHeight="1" x14ac:dyDescent="0.25">
      <c r="C15" s="69" t="s">
        <v>38</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row>
    <row r="16" spans="3:40" s="31" customFormat="1" ht="15" customHeight="1" x14ac:dyDescent="0.25">
      <c r="C16" s="69" t="s">
        <v>39</v>
      </c>
      <c r="D16" s="70"/>
      <c r="E16" s="70"/>
      <c r="F16" s="70"/>
      <c r="G16" s="70"/>
      <c r="H16" s="70"/>
      <c r="I16" s="70"/>
      <c r="J16" s="70"/>
      <c r="K16" s="70"/>
      <c r="L16" s="70"/>
      <c r="M16" s="70"/>
      <c r="N16" s="70"/>
      <c r="O16" s="70"/>
      <c r="P16" s="70"/>
      <c r="Q16" s="70"/>
      <c r="R16" s="70"/>
      <c r="S16" s="70"/>
      <c r="T16" s="70"/>
      <c r="U16" s="70"/>
      <c r="V16" s="70"/>
      <c r="W16" s="70"/>
      <c r="X16" s="70"/>
      <c r="Y16" s="70"/>
      <c r="Z16" s="70"/>
      <c r="AA16" s="70"/>
      <c r="AB16" s="70"/>
    </row>
    <row r="17" spans="2:38" s="31" customFormat="1" ht="15" customHeight="1" x14ac:dyDescent="0.25">
      <c r="C17" s="152" t="s">
        <v>40</v>
      </c>
      <c r="D17" s="70"/>
      <c r="E17" s="70"/>
      <c r="F17" s="70"/>
      <c r="G17" s="70"/>
      <c r="H17" s="70"/>
      <c r="I17" s="70"/>
      <c r="J17" s="70"/>
      <c r="K17" s="70"/>
      <c r="L17" s="70"/>
      <c r="M17" s="70"/>
      <c r="N17" s="70"/>
      <c r="O17" s="70"/>
      <c r="P17" s="70"/>
      <c r="Q17" s="70"/>
      <c r="R17" s="70"/>
      <c r="S17" s="70"/>
      <c r="T17" s="70"/>
      <c r="U17" s="70"/>
      <c r="V17" s="70"/>
      <c r="W17" s="70"/>
      <c r="X17" s="70"/>
      <c r="Y17" s="70"/>
      <c r="Z17" s="70"/>
      <c r="AA17" s="70"/>
      <c r="AB17" s="70"/>
    </row>
    <row r="18" spans="2:38" s="31" customFormat="1" ht="25.15" customHeight="1" x14ac:dyDescent="0.25">
      <c r="B18" s="72" t="s">
        <v>41</v>
      </c>
      <c r="C18" s="448" t="s">
        <v>42</v>
      </c>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row>
    <row r="19" spans="2:38" s="31" customFormat="1" ht="13" x14ac:dyDescent="0.25">
      <c r="B19" s="72" t="s">
        <v>43</v>
      </c>
      <c r="C19" s="448" t="s">
        <v>74</v>
      </c>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row>
    <row r="20" spans="2:38" s="31" customFormat="1" ht="13" x14ac:dyDescent="0.25">
      <c r="B20" s="72" t="s">
        <v>45</v>
      </c>
      <c r="C20" s="448" t="s">
        <v>86</v>
      </c>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row>
    <row r="21" spans="2:38" ht="15" customHeight="1" x14ac:dyDescent="0.3">
      <c r="C21" s="3"/>
      <c r="D21" s="73"/>
      <c r="E21" s="73"/>
      <c r="F21" s="73"/>
      <c r="G21" s="73"/>
      <c r="H21" s="73"/>
      <c r="I21" s="73"/>
      <c r="J21" s="73"/>
      <c r="K21" s="73"/>
      <c r="L21" s="73"/>
      <c r="M21" s="73"/>
      <c r="N21" s="73"/>
      <c r="O21" s="73"/>
      <c r="P21" s="73"/>
      <c r="Q21" s="73"/>
      <c r="R21" s="73"/>
      <c r="S21" s="4"/>
      <c r="T21" s="4"/>
      <c r="U21" s="4"/>
      <c r="V21" s="4"/>
      <c r="W21" s="4"/>
      <c r="X21" s="4"/>
      <c r="Y21" s="4"/>
      <c r="Z21" s="4"/>
      <c r="AA21" s="4"/>
      <c r="AB21" s="4"/>
    </row>
    <row r="22" spans="2:38" ht="15" customHeight="1" x14ac:dyDescent="0.3">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row>
    <row r="23" spans="2:38" ht="15" customHeight="1" x14ac:dyDescent="0.3">
      <c r="C23" s="46"/>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row>
  </sheetData>
  <sheetProtection sheet="1" objects="1" scenarios="1" formatColumns="0" formatRows="0" autoFilter="0"/>
  <protectedRanges>
    <protectedRange sqref="B18:AL18 B20:AL20 B19" name="footnotes"/>
    <protectedRange sqref="AC5:AF5 AC1:AL4 AH5:AK5 AC20:AL21 AC24:AL1048576 AI6:AI13 AC6:AG18 AJ6:AL18 AH14:AI18" name="Edit"/>
    <protectedRange sqref="AG5 AL5" name="Edit_1"/>
    <protectedRange sqref="C19:AL19" name="Footnotes_1"/>
    <protectedRange sqref="AC19:AL19" name="Edit_2"/>
  </protectedRanges>
  <mergeCells count="11">
    <mergeCell ref="C14:AB14"/>
    <mergeCell ref="C19:AL19"/>
    <mergeCell ref="C18:AL18"/>
    <mergeCell ref="C20:AL20"/>
    <mergeCell ref="AH4:AL4"/>
    <mergeCell ref="AC4:AG4"/>
    <mergeCell ref="X4:AB4"/>
    <mergeCell ref="D4:H4"/>
    <mergeCell ref="I4:M4"/>
    <mergeCell ref="N4:R4"/>
    <mergeCell ref="S4:W4"/>
  </mergeCells>
  <pageMargins left="0.25" right="0.25" top="0.75" bottom="0.75" header="0.3" footer="0.3"/>
  <pageSetup scale="65" orientation="landscape" r:id="rId1"/>
  <ignoredErrors>
    <ignoredError sqref="S6 B18 B19:B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3958-8625-4CAC-A114-3078926454EE}">
  <dimension ref="A1:AD95"/>
  <sheetViews>
    <sheetView showGridLines="0" zoomScaleNormal="100" workbookViewId="0">
      <selection activeCell="Z35" sqref="Z35"/>
    </sheetView>
  </sheetViews>
  <sheetFormatPr defaultColWidth="9.1796875" defaultRowHeight="15" customHeight="1" x14ac:dyDescent="0.25"/>
  <cols>
    <col min="1" max="1" width="1.54296875" style="391" customWidth="1"/>
    <col min="2" max="2" width="6.54296875" style="391" customWidth="1"/>
    <col min="3" max="3" width="1.54296875" style="391" customWidth="1"/>
    <col min="4" max="4" width="35.26953125" style="391" bestFit="1" customWidth="1"/>
    <col min="5" max="8" width="7" style="391" bestFit="1" customWidth="1"/>
    <col min="9" max="9" width="8" style="391" bestFit="1" customWidth="1"/>
    <col min="10" max="18" width="7" style="391" bestFit="1" customWidth="1"/>
    <col min="19" max="19" width="8" style="391" bestFit="1" customWidth="1"/>
    <col min="20" max="20" width="2.54296875" style="416" customWidth="1"/>
    <col min="21" max="21" width="159.81640625" style="391" bestFit="1" customWidth="1"/>
    <col min="22" max="22" width="7.1796875" style="391" bestFit="1" customWidth="1"/>
    <col min="23" max="26" width="9.1796875" style="391"/>
    <col min="27" max="27" width="11.453125" style="391" bestFit="1" customWidth="1"/>
    <col min="28" max="30" width="9.453125" style="391" bestFit="1" customWidth="1"/>
    <col min="31" max="16384" width="9.1796875" style="391"/>
  </cols>
  <sheetData>
    <row r="1" spans="1:30" ht="15" customHeight="1" x14ac:dyDescent="0.25">
      <c r="T1" s="391"/>
    </row>
    <row r="2" spans="1:30" ht="15" customHeight="1" x14ac:dyDescent="0.25">
      <c r="A2" s="392"/>
      <c r="B2" s="392"/>
      <c r="C2" s="392"/>
      <c r="D2" s="392"/>
      <c r="E2" s="393" t="s">
        <v>431</v>
      </c>
      <c r="F2" s="394"/>
      <c r="G2" s="394"/>
      <c r="H2" s="394"/>
      <c r="I2" s="394"/>
      <c r="J2" s="393" t="s">
        <v>430</v>
      </c>
      <c r="K2" s="394"/>
      <c r="L2" s="394"/>
      <c r="M2" s="394"/>
      <c r="N2" s="394"/>
      <c r="O2" s="393" t="s">
        <v>429</v>
      </c>
      <c r="P2" s="394"/>
      <c r="Q2" s="394"/>
      <c r="R2" s="394"/>
      <c r="S2" s="394"/>
      <c r="T2" s="391"/>
      <c r="U2" s="395" t="s">
        <v>428</v>
      </c>
    </row>
    <row r="3" spans="1:30" ht="15" customHeight="1" x14ac:dyDescent="0.25">
      <c r="A3" s="392"/>
      <c r="B3" s="392"/>
      <c r="C3" s="392"/>
      <c r="D3" s="396" t="s">
        <v>427</v>
      </c>
      <c r="E3" s="397" t="s">
        <v>6</v>
      </c>
      <c r="F3" s="397" t="s">
        <v>7</v>
      </c>
      <c r="G3" s="397" t="s">
        <v>8</v>
      </c>
      <c r="H3" s="397" t="s">
        <v>9</v>
      </c>
      <c r="I3" s="397" t="s">
        <v>426</v>
      </c>
      <c r="J3" s="397" t="s">
        <v>6</v>
      </c>
      <c r="K3" s="397" t="s">
        <v>7</v>
      </c>
      <c r="L3" s="397" t="s">
        <v>8</v>
      </c>
      <c r="M3" s="397" t="s">
        <v>9</v>
      </c>
      <c r="N3" s="397" t="s">
        <v>426</v>
      </c>
      <c r="O3" s="397" t="s">
        <v>6</v>
      </c>
      <c r="P3" s="397" t="s">
        <v>7</v>
      </c>
      <c r="Q3" s="397" t="s">
        <v>8</v>
      </c>
      <c r="R3" s="397" t="s">
        <v>9</v>
      </c>
      <c r="S3" s="397" t="s">
        <v>426</v>
      </c>
      <c r="T3" s="391"/>
      <c r="U3" s="398"/>
    </row>
    <row r="4" spans="1:30" ht="15" customHeight="1" x14ac:dyDescent="0.25">
      <c r="A4" s="392"/>
      <c r="B4" s="461">
        <v>2020</v>
      </c>
      <c r="C4" s="392"/>
      <c r="D4" s="399" t="s">
        <v>375</v>
      </c>
      <c r="E4" s="417">
        <v>94</v>
      </c>
      <c r="F4" s="417">
        <v>0</v>
      </c>
      <c r="G4" s="417">
        <v>0</v>
      </c>
      <c r="H4" s="417">
        <v>0</v>
      </c>
      <c r="I4" s="419">
        <f t="shared" ref="I4:I10" si="0">+SUM(E4:H4)</f>
        <v>94</v>
      </c>
      <c r="J4" s="417">
        <v>0</v>
      </c>
      <c r="K4" s="417">
        <v>0</v>
      </c>
      <c r="L4" s="417">
        <v>0</v>
      </c>
      <c r="M4" s="417">
        <v>0</v>
      </c>
      <c r="N4" s="418">
        <f t="shared" ref="N4:N10" si="1">+SUM(J4:M4)</f>
        <v>0</v>
      </c>
      <c r="O4" s="417">
        <f t="shared" ref="O4:S10" si="2">+SUM(E4,J4)</f>
        <v>94</v>
      </c>
      <c r="P4" s="417">
        <f t="shared" si="2"/>
        <v>0</v>
      </c>
      <c r="Q4" s="417">
        <f t="shared" si="2"/>
        <v>0</v>
      </c>
      <c r="R4" s="417">
        <f t="shared" si="2"/>
        <v>0</v>
      </c>
      <c r="S4" s="419">
        <f t="shared" si="2"/>
        <v>94</v>
      </c>
      <c r="T4" s="391"/>
    </row>
    <row r="5" spans="1:30" ht="15" customHeight="1" x14ac:dyDescent="0.25">
      <c r="A5" s="392"/>
      <c r="B5" s="461"/>
      <c r="C5" s="392"/>
      <c r="D5" s="392" t="s">
        <v>27</v>
      </c>
      <c r="E5" s="400">
        <v>0</v>
      </c>
      <c r="F5" s="400">
        <v>220</v>
      </c>
      <c r="G5" s="400">
        <v>0</v>
      </c>
      <c r="H5" s="400">
        <v>0</v>
      </c>
      <c r="I5" s="401">
        <f t="shared" si="0"/>
        <v>220</v>
      </c>
      <c r="J5" s="400">
        <v>0</v>
      </c>
      <c r="K5" s="400">
        <v>0</v>
      </c>
      <c r="L5" s="400">
        <v>0</v>
      </c>
      <c r="M5" s="400">
        <v>0</v>
      </c>
      <c r="N5" s="402">
        <f t="shared" si="1"/>
        <v>0</v>
      </c>
      <c r="O5" s="400">
        <f t="shared" si="2"/>
        <v>0</v>
      </c>
      <c r="P5" s="400">
        <f t="shared" si="2"/>
        <v>220</v>
      </c>
      <c r="Q5" s="400">
        <f t="shared" si="2"/>
        <v>0</v>
      </c>
      <c r="R5" s="400">
        <f t="shared" si="2"/>
        <v>0</v>
      </c>
      <c r="S5" s="401">
        <f t="shared" si="2"/>
        <v>220</v>
      </c>
      <c r="T5" s="391"/>
    </row>
    <row r="6" spans="1:30" ht="15" customHeight="1" x14ac:dyDescent="0.25">
      <c r="A6" s="392"/>
      <c r="B6" s="461"/>
      <c r="C6" s="392"/>
      <c r="D6" s="392" t="s">
        <v>425</v>
      </c>
      <c r="E6" s="400">
        <v>0</v>
      </c>
      <c r="F6" s="400">
        <v>255</v>
      </c>
      <c r="G6" s="400">
        <v>0</v>
      </c>
      <c r="H6" s="400">
        <v>0</v>
      </c>
      <c r="I6" s="401">
        <f t="shared" si="0"/>
        <v>255</v>
      </c>
      <c r="J6" s="400">
        <v>0</v>
      </c>
      <c r="K6" s="400">
        <v>0</v>
      </c>
      <c r="L6" s="400">
        <v>0</v>
      </c>
      <c r="M6" s="400">
        <v>0</v>
      </c>
      <c r="N6" s="402">
        <f t="shared" si="1"/>
        <v>0</v>
      </c>
      <c r="O6" s="400">
        <f t="shared" si="2"/>
        <v>0</v>
      </c>
      <c r="P6" s="400">
        <f t="shared" si="2"/>
        <v>255</v>
      </c>
      <c r="Q6" s="400">
        <f t="shared" si="2"/>
        <v>0</v>
      </c>
      <c r="R6" s="400">
        <f t="shared" si="2"/>
        <v>0</v>
      </c>
      <c r="S6" s="401">
        <f t="shared" si="2"/>
        <v>255</v>
      </c>
      <c r="T6" s="391"/>
    </row>
    <row r="7" spans="1:30" ht="15" customHeight="1" x14ac:dyDescent="0.25">
      <c r="A7" s="392"/>
      <c r="B7" s="461"/>
      <c r="C7" s="392"/>
      <c r="D7" s="392" t="s">
        <v>424</v>
      </c>
      <c r="E7" s="403">
        <v>0</v>
      </c>
      <c r="F7" s="403">
        <v>0</v>
      </c>
      <c r="G7" s="403">
        <v>650</v>
      </c>
      <c r="H7" s="403">
        <v>0</v>
      </c>
      <c r="I7" s="401">
        <f t="shared" si="0"/>
        <v>650</v>
      </c>
      <c r="J7" s="403">
        <v>0</v>
      </c>
      <c r="K7" s="403">
        <v>0</v>
      </c>
      <c r="L7" s="403">
        <v>0</v>
      </c>
      <c r="M7" s="403">
        <v>0</v>
      </c>
      <c r="N7" s="402">
        <f t="shared" si="1"/>
        <v>0</v>
      </c>
      <c r="O7" s="400">
        <f t="shared" si="2"/>
        <v>0</v>
      </c>
      <c r="P7" s="400">
        <f t="shared" si="2"/>
        <v>0</v>
      </c>
      <c r="Q7" s="400">
        <f t="shared" si="2"/>
        <v>650</v>
      </c>
      <c r="R7" s="400">
        <f t="shared" si="2"/>
        <v>0</v>
      </c>
      <c r="S7" s="401">
        <f t="shared" si="2"/>
        <v>650</v>
      </c>
      <c r="T7" s="391"/>
    </row>
    <row r="8" spans="1:30" ht="15" customHeight="1" x14ac:dyDescent="0.25">
      <c r="A8" s="392"/>
      <c r="B8" s="461"/>
      <c r="C8" s="392"/>
      <c r="D8" s="392" t="s">
        <v>423</v>
      </c>
      <c r="E8" s="403">
        <v>0</v>
      </c>
      <c r="F8" s="403">
        <v>0</v>
      </c>
      <c r="G8" s="403">
        <v>150</v>
      </c>
      <c r="H8" s="403">
        <v>0</v>
      </c>
      <c r="I8" s="401">
        <f t="shared" si="0"/>
        <v>150</v>
      </c>
      <c r="J8" s="403">
        <v>0</v>
      </c>
      <c r="K8" s="403">
        <v>0</v>
      </c>
      <c r="L8" s="403">
        <f>100+200</f>
        <v>300</v>
      </c>
      <c r="M8" s="403">
        <v>0</v>
      </c>
      <c r="N8" s="402">
        <f t="shared" si="1"/>
        <v>300</v>
      </c>
      <c r="O8" s="400">
        <f t="shared" si="2"/>
        <v>0</v>
      </c>
      <c r="P8" s="400">
        <f t="shared" si="2"/>
        <v>0</v>
      </c>
      <c r="Q8" s="400">
        <f t="shared" si="2"/>
        <v>450</v>
      </c>
      <c r="R8" s="400">
        <f t="shared" si="2"/>
        <v>0</v>
      </c>
      <c r="S8" s="401">
        <f t="shared" si="2"/>
        <v>450</v>
      </c>
      <c r="T8" s="391"/>
      <c r="U8" s="391" t="s">
        <v>422</v>
      </c>
    </row>
    <row r="9" spans="1:30" ht="15" customHeight="1" x14ac:dyDescent="0.25">
      <c r="A9" s="392"/>
      <c r="B9" s="461"/>
      <c r="C9" s="392"/>
      <c r="D9" s="392" t="s">
        <v>421</v>
      </c>
      <c r="E9" s="403">
        <v>0</v>
      </c>
      <c r="F9" s="403">
        <v>0</v>
      </c>
      <c r="G9" s="403">
        <v>0</v>
      </c>
      <c r="H9" s="403">
        <v>575</v>
      </c>
      <c r="I9" s="401">
        <f t="shared" si="0"/>
        <v>575</v>
      </c>
      <c r="J9" s="403">
        <v>0</v>
      </c>
      <c r="K9" s="403">
        <v>0</v>
      </c>
      <c r="L9" s="403">
        <v>0</v>
      </c>
      <c r="M9" s="403">
        <v>75</v>
      </c>
      <c r="N9" s="402">
        <f t="shared" si="1"/>
        <v>75</v>
      </c>
      <c r="O9" s="400">
        <f t="shared" si="2"/>
        <v>0</v>
      </c>
      <c r="P9" s="400">
        <f t="shared" si="2"/>
        <v>0</v>
      </c>
      <c r="Q9" s="400">
        <f t="shared" si="2"/>
        <v>0</v>
      </c>
      <c r="R9" s="400">
        <f t="shared" si="2"/>
        <v>650</v>
      </c>
      <c r="S9" s="401">
        <f t="shared" si="2"/>
        <v>650</v>
      </c>
      <c r="T9" s="391"/>
      <c r="U9" s="391" t="s">
        <v>420</v>
      </c>
    </row>
    <row r="10" spans="1:30" ht="15" customHeight="1" x14ac:dyDescent="0.25">
      <c r="A10" s="392"/>
      <c r="B10" s="461"/>
      <c r="C10" s="392"/>
      <c r="D10" s="392" t="s">
        <v>419</v>
      </c>
      <c r="E10" s="403">
        <v>0</v>
      </c>
      <c r="F10" s="403">
        <v>0</v>
      </c>
      <c r="G10" s="403">
        <v>0</v>
      </c>
      <c r="H10" s="403">
        <v>125</v>
      </c>
      <c r="I10" s="404">
        <f t="shared" si="0"/>
        <v>125</v>
      </c>
      <c r="J10" s="403">
        <v>0</v>
      </c>
      <c r="K10" s="403">
        <v>0</v>
      </c>
      <c r="L10" s="403">
        <v>0</v>
      </c>
      <c r="M10" s="403">
        <v>0</v>
      </c>
      <c r="N10" s="405">
        <f t="shared" si="1"/>
        <v>0</v>
      </c>
      <c r="O10" s="400">
        <f t="shared" si="2"/>
        <v>0</v>
      </c>
      <c r="P10" s="400">
        <f t="shared" si="2"/>
        <v>0</v>
      </c>
      <c r="Q10" s="400">
        <f t="shared" si="2"/>
        <v>0</v>
      </c>
      <c r="R10" s="400">
        <f t="shared" si="2"/>
        <v>125</v>
      </c>
      <c r="S10" s="404">
        <f t="shared" si="2"/>
        <v>125</v>
      </c>
      <c r="T10" s="391"/>
      <c r="AA10" s="406"/>
      <c r="AB10" s="407"/>
      <c r="AC10" s="407"/>
      <c r="AD10" s="407"/>
    </row>
    <row r="11" spans="1:30" ht="15" customHeight="1" x14ac:dyDescent="0.25">
      <c r="A11" s="392"/>
      <c r="B11" s="461"/>
      <c r="C11" s="392"/>
      <c r="D11" s="408" t="s">
        <v>340</v>
      </c>
      <c r="E11" s="420">
        <f t="shared" ref="E11:S11" si="3">+SUM(E4:E10)</f>
        <v>94</v>
      </c>
      <c r="F11" s="420">
        <f t="shared" si="3"/>
        <v>475</v>
      </c>
      <c r="G11" s="420">
        <f t="shared" si="3"/>
        <v>800</v>
      </c>
      <c r="H11" s="420">
        <f t="shared" si="3"/>
        <v>700</v>
      </c>
      <c r="I11" s="421">
        <f t="shared" si="3"/>
        <v>2069</v>
      </c>
      <c r="J11" s="420">
        <f t="shared" si="3"/>
        <v>0</v>
      </c>
      <c r="K11" s="420">
        <f t="shared" si="3"/>
        <v>0</v>
      </c>
      <c r="L11" s="420">
        <f t="shared" si="3"/>
        <v>300</v>
      </c>
      <c r="M11" s="420">
        <f t="shared" si="3"/>
        <v>75</v>
      </c>
      <c r="N11" s="422">
        <f t="shared" si="3"/>
        <v>375</v>
      </c>
      <c r="O11" s="420">
        <f t="shared" si="3"/>
        <v>94</v>
      </c>
      <c r="P11" s="420">
        <f t="shared" si="3"/>
        <v>475</v>
      </c>
      <c r="Q11" s="420">
        <f t="shared" si="3"/>
        <v>1100</v>
      </c>
      <c r="R11" s="420">
        <f t="shared" si="3"/>
        <v>775</v>
      </c>
      <c r="S11" s="421">
        <f t="shared" si="3"/>
        <v>2444</v>
      </c>
      <c r="T11" s="391"/>
      <c r="U11" s="409"/>
      <c r="AA11" s="406"/>
      <c r="AB11" s="407"/>
      <c r="AC11" s="407"/>
      <c r="AD11" s="407"/>
    </row>
    <row r="12" spans="1:30" ht="15" customHeight="1" x14ac:dyDescent="0.25">
      <c r="A12" s="392"/>
      <c r="B12" s="390"/>
      <c r="C12" s="392"/>
      <c r="D12" s="410"/>
      <c r="E12" s="411"/>
      <c r="F12" s="411"/>
      <c r="G12" s="411"/>
      <c r="H12" s="411"/>
      <c r="I12" s="411"/>
      <c r="J12" s="411"/>
      <c r="K12" s="411"/>
      <c r="L12" s="411"/>
      <c r="M12" s="411"/>
      <c r="N12" s="411"/>
      <c r="O12" s="411"/>
      <c r="P12" s="411"/>
      <c r="Q12" s="411"/>
      <c r="R12" s="411"/>
      <c r="S12" s="411"/>
      <c r="T12" s="391"/>
      <c r="AA12" s="406"/>
      <c r="AB12" s="407"/>
      <c r="AC12" s="407"/>
      <c r="AD12" s="407"/>
    </row>
    <row r="13" spans="1:30" ht="15" customHeight="1" x14ac:dyDescent="0.25">
      <c r="A13" s="392"/>
      <c r="B13" s="461">
        <v>2021</v>
      </c>
      <c r="C13" s="392"/>
      <c r="D13" s="399" t="s">
        <v>232</v>
      </c>
      <c r="E13" s="417">
        <f>60</f>
        <v>60</v>
      </c>
      <c r="F13" s="417">
        <v>0</v>
      </c>
      <c r="G13" s="417">
        <v>0</v>
      </c>
      <c r="H13" s="417">
        <v>0</v>
      </c>
      <c r="I13" s="419">
        <f t="shared" ref="I13:I18" si="4">+SUM(E13:H13)</f>
        <v>60</v>
      </c>
      <c r="J13" s="417">
        <v>95</v>
      </c>
      <c r="K13" s="417">
        <v>0</v>
      </c>
      <c r="L13" s="417">
        <v>0</v>
      </c>
      <c r="M13" s="417">
        <v>0</v>
      </c>
      <c r="N13" s="418">
        <f t="shared" ref="N13:N18" si="5">+SUM(J13:M13)</f>
        <v>95</v>
      </c>
      <c r="O13" s="417">
        <f t="shared" ref="O13:R18" si="6">+SUM(E13,J13)</f>
        <v>155</v>
      </c>
      <c r="P13" s="417">
        <f t="shared" si="6"/>
        <v>0</v>
      </c>
      <c r="Q13" s="417">
        <f t="shared" si="6"/>
        <v>0</v>
      </c>
      <c r="R13" s="417">
        <f t="shared" si="6"/>
        <v>0</v>
      </c>
      <c r="S13" s="419">
        <f t="shared" ref="S13:S18" si="7">+SUM(O13:R13)</f>
        <v>155</v>
      </c>
      <c r="T13" s="391"/>
      <c r="U13" s="409" t="s">
        <v>418</v>
      </c>
      <c r="AA13" s="406"/>
      <c r="AB13" s="407"/>
      <c r="AC13" s="407"/>
      <c r="AD13" s="407"/>
    </row>
    <row r="14" spans="1:30" ht="15" customHeight="1" x14ac:dyDescent="0.25">
      <c r="A14" s="392"/>
      <c r="B14" s="461"/>
      <c r="C14" s="392"/>
      <c r="D14" s="392" t="s">
        <v>20</v>
      </c>
      <c r="E14" s="400">
        <v>342</v>
      </c>
      <c r="F14" s="400">
        <v>0</v>
      </c>
      <c r="G14" s="400">
        <v>0</v>
      </c>
      <c r="H14" s="400">
        <v>0</v>
      </c>
      <c r="I14" s="404">
        <f t="shared" si="4"/>
        <v>342</v>
      </c>
      <c r="J14" s="400">
        <v>50</v>
      </c>
      <c r="K14" s="400">
        <v>0</v>
      </c>
      <c r="L14" s="400">
        <v>0</v>
      </c>
      <c r="M14" s="400">
        <v>0</v>
      </c>
      <c r="N14" s="405">
        <f t="shared" si="5"/>
        <v>50</v>
      </c>
      <c r="O14" s="400">
        <f t="shared" si="6"/>
        <v>392</v>
      </c>
      <c r="P14" s="400">
        <f t="shared" si="6"/>
        <v>0</v>
      </c>
      <c r="Q14" s="400">
        <f t="shared" si="6"/>
        <v>0</v>
      </c>
      <c r="R14" s="400">
        <f t="shared" si="6"/>
        <v>0</v>
      </c>
      <c r="S14" s="404">
        <f t="shared" si="7"/>
        <v>392</v>
      </c>
      <c r="T14" s="391"/>
      <c r="U14" s="391" t="s">
        <v>417</v>
      </c>
      <c r="AA14" s="406"/>
      <c r="AB14" s="407"/>
      <c r="AC14" s="407"/>
      <c r="AD14" s="407"/>
    </row>
    <row r="15" spans="1:30" ht="15" customHeight="1" x14ac:dyDescent="0.25">
      <c r="A15" s="392"/>
      <c r="B15" s="461"/>
      <c r="C15" s="392"/>
      <c r="D15" s="392" t="s">
        <v>31</v>
      </c>
      <c r="E15" s="403">
        <v>0</v>
      </c>
      <c r="F15" s="403">
        <v>180</v>
      </c>
      <c r="G15" s="403">
        <v>0</v>
      </c>
      <c r="H15" s="403">
        <v>0</v>
      </c>
      <c r="I15" s="401">
        <f t="shared" si="4"/>
        <v>180</v>
      </c>
      <c r="J15" s="403">
        <v>0</v>
      </c>
      <c r="K15" s="403">
        <v>60</v>
      </c>
      <c r="L15" s="403">
        <v>0</v>
      </c>
      <c r="M15" s="403">
        <v>0</v>
      </c>
      <c r="N15" s="402">
        <f t="shared" si="5"/>
        <v>60</v>
      </c>
      <c r="O15" s="403">
        <f t="shared" si="6"/>
        <v>0</v>
      </c>
      <c r="P15" s="403">
        <f t="shared" si="6"/>
        <v>240</v>
      </c>
      <c r="Q15" s="403">
        <f t="shared" si="6"/>
        <v>0</v>
      </c>
      <c r="R15" s="403">
        <f t="shared" si="6"/>
        <v>0</v>
      </c>
      <c r="S15" s="401">
        <f t="shared" si="7"/>
        <v>240</v>
      </c>
      <c r="T15" s="391"/>
      <c r="U15" s="391" t="s">
        <v>416</v>
      </c>
      <c r="AA15" s="406"/>
      <c r="AB15" s="407"/>
      <c r="AC15" s="407"/>
      <c r="AD15" s="407"/>
    </row>
    <row r="16" spans="1:30" ht="15" customHeight="1" x14ac:dyDescent="0.25">
      <c r="A16" s="392"/>
      <c r="B16" s="461"/>
      <c r="C16" s="392"/>
      <c r="D16" s="392" t="s">
        <v>415</v>
      </c>
      <c r="E16" s="403">
        <v>0</v>
      </c>
      <c r="F16" s="403">
        <v>0</v>
      </c>
      <c r="G16" s="403">
        <v>1425</v>
      </c>
      <c r="H16" s="403">
        <v>0</v>
      </c>
      <c r="I16" s="401">
        <f t="shared" si="4"/>
        <v>1425</v>
      </c>
      <c r="J16" s="403">
        <v>0</v>
      </c>
      <c r="K16" s="403">
        <v>0</v>
      </c>
      <c r="L16" s="403">
        <v>150</v>
      </c>
      <c r="M16" s="403">
        <v>0</v>
      </c>
      <c r="N16" s="402">
        <f t="shared" si="5"/>
        <v>150</v>
      </c>
      <c r="O16" s="403">
        <f t="shared" si="6"/>
        <v>0</v>
      </c>
      <c r="P16" s="403">
        <f t="shared" si="6"/>
        <v>0</v>
      </c>
      <c r="Q16" s="403">
        <f t="shared" si="6"/>
        <v>1575</v>
      </c>
      <c r="R16" s="403">
        <f t="shared" si="6"/>
        <v>0</v>
      </c>
      <c r="S16" s="401">
        <f t="shared" si="7"/>
        <v>1575</v>
      </c>
      <c r="T16" s="391"/>
      <c r="U16" s="391" t="s">
        <v>414</v>
      </c>
      <c r="AA16" s="406"/>
      <c r="AB16" s="407"/>
      <c r="AC16" s="407"/>
      <c r="AD16" s="407"/>
    </row>
    <row r="17" spans="1:30" ht="15" customHeight="1" x14ac:dyDescent="0.25">
      <c r="A17" s="392"/>
      <c r="B17" s="461"/>
      <c r="C17" s="392"/>
      <c r="D17" s="392" t="s">
        <v>413</v>
      </c>
      <c r="E17" s="403">
        <v>0</v>
      </c>
      <c r="F17" s="403">
        <v>0</v>
      </c>
      <c r="G17" s="403">
        <v>0</v>
      </c>
      <c r="H17" s="403">
        <v>0</v>
      </c>
      <c r="I17" s="401">
        <f t="shared" si="4"/>
        <v>0</v>
      </c>
      <c r="J17" s="403">
        <v>0</v>
      </c>
      <c r="K17" s="403">
        <v>0</v>
      </c>
      <c r="L17" s="403">
        <v>350</v>
      </c>
      <c r="M17" s="403">
        <v>0</v>
      </c>
      <c r="N17" s="402">
        <f t="shared" si="5"/>
        <v>350</v>
      </c>
      <c r="O17" s="403">
        <f t="shared" si="6"/>
        <v>0</v>
      </c>
      <c r="P17" s="403">
        <f t="shared" si="6"/>
        <v>0</v>
      </c>
      <c r="Q17" s="403">
        <f t="shared" si="6"/>
        <v>350</v>
      </c>
      <c r="R17" s="403">
        <f t="shared" si="6"/>
        <v>0</v>
      </c>
      <c r="S17" s="401">
        <f t="shared" si="7"/>
        <v>350</v>
      </c>
      <c r="T17" s="391"/>
      <c r="U17" s="391" t="s">
        <v>412</v>
      </c>
      <c r="AA17" s="406"/>
      <c r="AB17" s="407"/>
      <c r="AC17" s="407"/>
      <c r="AD17" s="407"/>
    </row>
    <row r="18" spans="1:30" ht="15" customHeight="1" x14ac:dyDescent="0.25">
      <c r="A18" s="392"/>
      <c r="B18" s="461"/>
      <c r="C18" s="392"/>
      <c r="D18" s="392" t="s">
        <v>411</v>
      </c>
      <c r="E18" s="403">
        <v>0</v>
      </c>
      <c r="F18" s="403">
        <v>0</v>
      </c>
      <c r="G18" s="403">
        <v>0</v>
      </c>
      <c r="H18" s="403">
        <v>154</v>
      </c>
      <c r="I18" s="404">
        <f t="shared" si="4"/>
        <v>154</v>
      </c>
      <c r="J18" s="403">
        <v>0</v>
      </c>
      <c r="K18" s="403">
        <v>0</v>
      </c>
      <c r="L18" s="403">
        <v>0</v>
      </c>
      <c r="M18" s="403">
        <v>0</v>
      </c>
      <c r="N18" s="405">
        <f t="shared" si="5"/>
        <v>0</v>
      </c>
      <c r="O18" s="403">
        <f t="shared" si="6"/>
        <v>0</v>
      </c>
      <c r="P18" s="403">
        <f t="shared" si="6"/>
        <v>0</v>
      </c>
      <c r="Q18" s="403">
        <f t="shared" si="6"/>
        <v>0</v>
      </c>
      <c r="R18" s="403">
        <f t="shared" si="6"/>
        <v>154</v>
      </c>
      <c r="S18" s="404">
        <f t="shared" si="7"/>
        <v>154</v>
      </c>
      <c r="T18" s="391"/>
      <c r="AA18" s="406"/>
      <c r="AB18" s="407"/>
      <c r="AC18" s="407"/>
      <c r="AD18" s="407"/>
    </row>
    <row r="19" spans="1:30" ht="15" customHeight="1" x14ac:dyDescent="0.25">
      <c r="A19" s="392"/>
      <c r="B19" s="461"/>
      <c r="C19" s="392"/>
      <c r="D19" s="408" t="s">
        <v>340</v>
      </c>
      <c r="E19" s="420">
        <f t="shared" ref="E19:S19" si="8">+SUM(E13:E18)</f>
        <v>402</v>
      </c>
      <c r="F19" s="420">
        <f t="shared" si="8"/>
        <v>180</v>
      </c>
      <c r="G19" s="420">
        <f t="shared" si="8"/>
        <v>1425</v>
      </c>
      <c r="H19" s="420">
        <f t="shared" si="8"/>
        <v>154</v>
      </c>
      <c r="I19" s="421">
        <f t="shared" si="8"/>
        <v>2161</v>
      </c>
      <c r="J19" s="420">
        <f t="shared" si="8"/>
        <v>145</v>
      </c>
      <c r="K19" s="420">
        <f t="shared" si="8"/>
        <v>60</v>
      </c>
      <c r="L19" s="420">
        <f t="shared" si="8"/>
        <v>500</v>
      </c>
      <c r="M19" s="420">
        <f t="shared" si="8"/>
        <v>0</v>
      </c>
      <c r="N19" s="422">
        <f t="shared" si="8"/>
        <v>705</v>
      </c>
      <c r="O19" s="420">
        <f t="shared" si="8"/>
        <v>547</v>
      </c>
      <c r="P19" s="420">
        <f t="shared" si="8"/>
        <v>240</v>
      </c>
      <c r="Q19" s="420">
        <f t="shared" si="8"/>
        <v>1925</v>
      </c>
      <c r="R19" s="420">
        <f t="shared" si="8"/>
        <v>154</v>
      </c>
      <c r="S19" s="421">
        <f t="shared" si="8"/>
        <v>2866</v>
      </c>
      <c r="T19" s="391"/>
      <c r="U19" s="409"/>
      <c r="AA19" s="406"/>
      <c r="AB19" s="407"/>
      <c r="AC19" s="407"/>
      <c r="AD19" s="407"/>
    </row>
    <row r="20" spans="1:30" ht="15" customHeight="1" x14ac:dyDescent="0.25">
      <c r="A20" s="392"/>
      <c r="B20" s="390"/>
      <c r="C20" s="392"/>
      <c r="D20" s="410"/>
      <c r="E20" s="411"/>
      <c r="F20" s="411"/>
      <c r="G20" s="411"/>
      <c r="H20" s="411"/>
      <c r="I20" s="411"/>
      <c r="J20" s="411"/>
      <c r="K20" s="411"/>
      <c r="L20" s="411"/>
      <c r="M20" s="411"/>
      <c r="N20" s="411"/>
      <c r="O20" s="411"/>
      <c r="P20" s="411"/>
      <c r="Q20" s="411"/>
      <c r="R20" s="411"/>
      <c r="S20" s="411"/>
      <c r="T20" s="391"/>
      <c r="AA20" s="406"/>
      <c r="AB20" s="407"/>
      <c r="AC20" s="407"/>
      <c r="AD20" s="407"/>
    </row>
    <row r="21" spans="1:30" ht="15" customHeight="1" x14ac:dyDescent="0.25">
      <c r="A21" s="392"/>
      <c r="B21" s="461">
        <v>2022</v>
      </c>
      <c r="C21" s="392"/>
      <c r="D21" s="399" t="s">
        <v>410</v>
      </c>
      <c r="E21" s="417">
        <v>50</v>
      </c>
      <c r="F21" s="417">
        <v>0</v>
      </c>
      <c r="G21" s="417">
        <v>0</v>
      </c>
      <c r="H21" s="417">
        <v>0</v>
      </c>
      <c r="I21" s="419">
        <f t="shared" ref="I21:I29" si="9">+SUM(E21:H21)</f>
        <v>50</v>
      </c>
      <c r="J21" s="417">
        <v>100</v>
      </c>
      <c r="K21" s="417">
        <v>0</v>
      </c>
      <c r="L21" s="417">
        <v>0</v>
      </c>
      <c r="M21" s="417">
        <v>0</v>
      </c>
      <c r="N21" s="418">
        <f t="shared" ref="N21:N29" si="10">+SUM(J21:M21)</f>
        <v>100</v>
      </c>
      <c r="O21" s="417">
        <f t="shared" ref="O21:O29" si="11">+SUM(E21,J21)</f>
        <v>150</v>
      </c>
      <c r="P21" s="417">
        <f t="shared" ref="P21:P29" si="12">+SUM(F21,K21)</f>
        <v>0</v>
      </c>
      <c r="Q21" s="417">
        <f t="shared" ref="Q21:Q29" si="13">+SUM(G21,L21)</f>
        <v>0</v>
      </c>
      <c r="R21" s="417">
        <f t="shared" ref="R21:R29" si="14">+SUM(H21,M21)</f>
        <v>0</v>
      </c>
      <c r="S21" s="419">
        <f t="shared" ref="S21:S29" si="15">+SUM(O21:R21)</f>
        <v>150</v>
      </c>
      <c r="T21" s="391"/>
      <c r="U21" s="409" t="s">
        <v>409</v>
      </c>
      <c r="AA21" s="406"/>
      <c r="AB21" s="407"/>
      <c r="AC21" s="407"/>
      <c r="AD21" s="407"/>
    </row>
    <row r="22" spans="1:30" ht="15" customHeight="1" x14ac:dyDescent="0.25">
      <c r="A22" s="392"/>
      <c r="B22" s="461"/>
      <c r="C22" s="392"/>
      <c r="D22" s="392" t="s">
        <v>408</v>
      </c>
      <c r="E22" s="400">
        <v>50</v>
      </c>
      <c r="F22" s="400">
        <v>0</v>
      </c>
      <c r="G22" s="400">
        <v>0</v>
      </c>
      <c r="H22" s="400">
        <v>0</v>
      </c>
      <c r="I22" s="404">
        <f t="shared" si="9"/>
        <v>50</v>
      </c>
      <c r="J22" s="400">
        <v>250</v>
      </c>
      <c r="K22" s="400">
        <v>0</v>
      </c>
      <c r="L22" s="400">
        <v>0</v>
      </c>
      <c r="M22" s="400">
        <v>0</v>
      </c>
      <c r="N22" s="405">
        <f t="shared" si="10"/>
        <v>250</v>
      </c>
      <c r="O22" s="400">
        <f t="shared" si="11"/>
        <v>300</v>
      </c>
      <c r="P22" s="400">
        <f t="shared" si="12"/>
        <v>0</v>
      </c>
      <c r="Q22" s="400">
        <f t="shared" si="13"/>
        <v>0</v>
      </c>
      <c r="R22" s="400">
        <f t="shared" si="14"/>
        <v>0</v>
      </c>
      <c r="S22" s="404">
        <f t="shared" si="15"/>
        <v>300</v>
      </c>
      <c r="T22" s="391"/>
      <c r="U22" s="391" t="s">
        <v>407</v>
      </c>
      <c r="AA22" s="406"/>
      <c r="AB22" s="407"/>
      <c r="AC22" s="407"/>
      <c r="AD22" s="407"/>
    </row>
    <row r="23" spans="1:30" ht="15" customHeight="1" x14ac:dyDescent="0.25">
      <c r="A23" s="392"/>
      <c r="B23" s="461"/>
      <c r="C23" s="392"/>
      <c r="D23" s="392" t="s">
        <v>406</v>
      </c>
      <c r="E23" s="400">
        <v>0</v>
      </c>
      <c r="F23" s="400">
        <v>50</v>
      </c>
      <c r="G23" s="400">
        <v>0</v>
      </c>
      <c r="H23" s="400">
        <v>0</v>
      </c>
      <c r="I23" s="401">
        <f t="shared" si="9"/>
        <v>50</v>
      </c>
      <c r="J23" s="400">
        <v>0</v>
      </c>
      <c r="K23" s="400">
        <v>50</v>
      </c>
      <c r="L23" s="400">
        <v>0</v>
      </c>
      <c r="M23" s="400">
        <v>0</v>
      </c>
      <c r="N23" s="402">
        <f t="shared" si="10"/>
        <v>50</v>
      </c>
      <c r="O23" s="400">
        <f t="shared" si="11"/>
        <v>0</v>
      </c>
      <c r="P23" s="400">
        <f t="shared" si="12"/>
        <v>100</v>
      </c>
      <c r="Q23" s="400">
        <f t="shared" si="13"/>
        <v>0</v>
      </c>
      <c r="R23" s="400">
        <f t="shared" si="14"/>
        <v>0</v>
      </c>
      <c r="S23" s="401">
        <f t="shared" si="15"/>
        <v>100</v>
      </c>
      <c r="T23" s="391"/>
      <c r="AA23" s="406"/>
      <c r="AB23" s="407"/>
      <c r="AC23" s="407"/>
      <c r="AD23" s="407"/>
    </row>
    <row r="24" spans="1:30" ht="15" customHeight="1" x14ac:dyDescent="0.25">
      <c r="A24" s="392"/>
      <c r="B24" s="461"/>
      <c r="C24" s="392"/>
      <c r="D24" s="392" t="s">
        <v>405</v>
      </c>
      <c r="E24" s="403">
        <v>0</v>
      </c>
      <c r="F24" s="403">
        <v>0</v>
      </c>
      <c r="G24" s="403">
        <v>0</v>
      </c>
      <c r="H24" s="403">
        <v>0</v>
      </c>
      <c r="I24" s="401">
        <f t="shared" si="9"/>
        <v>0</v>
      </c>
      <c r="J24" s="403">
        <v>0</v>
      </c>
      <c r="K24" s="403">
        <v>28</v>
      </c>
      <c r="L24" s="403">
        <v>0</v>
      </c>
      <c r="M24" s="403">
        <v>0</v>
      </c>
      <c r="N24" s="402">
        <f t="shared" si="10"/>
        <v>28</v>
      </c>
      <c r="O24" s="403">
        <f t="shared" si="11"/>
        <v>0</v>
      </c>
      <c r="P24" s="403">
        <f t="shared" si="12"/>
        <v>28</v>
      </c>
      <c r="Q24" s="403">
        <f t="shared" si="13"/>
        <v>0</v>
      </c>
      <c r="R24" s="403">
        <f t="shared" si="14"/>
        <v>0</v>
      </c>
      <c r="S24" s="401">
        <f t="shared" si="15"/>
        <v>28</v>
      </c>
      <c r="T24" s="391"/>
      <c r="AA24" s="406"/>
      <c r="AB24" s="407"/>
      <c r="AC24" s="407"/>
      <c r="AD24" s="407"/>
    </row>
    <row r="25" spans="1:30" ht="15" customHeight="1" x14ac:dyDescent="0.25">
      <c r="A25" s="392"/>
      <c r="B25" s="461"/>
      <c r="C25" s="392"/>
      <c r="D25" s="392" t="s">
        <v>376</v>
      </c>
      <c r="E25" s="403">
        <v>0</v>
      </c>
      <c r="F25" s="403">
        <v>175</v>
      </c>
      <c r="G25" s="403">
        <v>0</v>
      </c>
      <c r="H25" s="403">
        <v>0</v>
      </c>
      <c r="I25" s="401">
        <f t="shared" si="9"/>
        <v>175</v>
      </c>
      <c r="J25" s="403">
        <v>0</v>
      </c>
      <c r="K25" s="403">
        <v>165</v>
      </c>
      <c r="L25" s="403">
        <v>0</v>
      </c>
      <c r="M25" s="403">
        <v>0</v>
      </c>
      <c r="N25" s="402">
        <f t="shared" si="10"/>
        <v>165</v>
      </c>
      <c r="O25" s="403">
        <f t="shared" si="11"/>
        <v>0</v>
      </c>
      <c r="P25" s="403">
        <f t="shared" si="12"/>
        <v>340</v>
      </c>
      <c r="Q25" s="403">
        <f t="shared" si="13"/>
        <v>0</v>
      </c>
      <c r="R25" s="403">
        <f t="shared" si="14"/>
        <v>0</v>
      </c>
      <c r="S25" s="401">
        <f t="shared" si="15"/>
        <v>340</v>
      </c>
      <c r="T25" s="391"/>
      <c r="U25" s="391" t="s">
        <v>404</v>
      </c>
      <c r="AA25" s="406"/>
      <c r="AB25" s="407"/>
      <c r="AC25" s="407"/>
      <c r="AD25" s="407"/>
    </row>
    <row r="26" spans="1:30" ht="15" customHeight="1" x14ac:dyDescent="0.25">
      <c r="A26" s="392"/>
      <c r="B26" s="461"/>
      <c r="C26" s="392"/>
      <c r="D26" s="392" t="s">
        <v>13</v>
      </c>
      <c r="E26" s="403">
        <v>0</v>
      </c>
      <c r="F26" s="403">
        <v>0</v>
      </c>
      <c r="G26" s="403">
        <v>1313</v>
      </c>
      <c r="H26" s="403">
        <v>0</v>
      </c>
      <c r="I26" s="401">
        <f t="shared" si="9"/>
        <v>1313</v>
      </c>
      <c r="J26" s="403">
        <v>0</v>
      </c>
      <c r="K26" s="403">
        <v>0</v>
      </c>
      <c r="L26" s="403">
        <f>50+250</f>
        <v>300</v>
      </c>
      <c r="M26" s="403">
        <v>0</v>
      </c>
      <c r="N26" s="402">
        <f t="shared" si="10"/>
        <v>300</v>
      </c>
      <c r="O26" s="403">
        <f t="shared" si="11"/>
        <v>0</v>
      </c>
      <c r="P26" s="403">
        <f t="shared" si="12"/>
        <v>0</v>
      </c>
      <c r="Q26" s="403">
        <f t="shared" si="13"/>
        <v>1613</v>
      </c>
      <c r="R26" s="403">
        <f t="shared" si="14"/>
        <v>0</v>
      </c>
      <c r="S26" s="401">
        <f t="shared" si="15"/>
        <v>1613</v>
      </c>
      <c r="T26" s="391"/>
      <c r="U26" s="391" t="s">
        <v>432</v>
      </c>
      <c r="AA26" s="406"/>
      <c r="AB26" s="407"/>
      <c r="AC26" s="407"/>
      <c r="AD26" s="407"/>
    </row>
    <row r="27" spans="1:30" ht="15" customHeight="1" x14ac:dyDescent="0.25">
      <c r="A27" s="392"/>
      <c r="B27" s="461"/>
      <c r="C27" s="392"/>
      <c r="D27" s="392" t="s">
        <v>207</v>
      </c>
      <c r="E27" s="403">
        <v>0</v>
      </c>
      <c r="F27" s="403">
        <v>0</v>
      </c>
      <c r="G27" s="403">
        <v>25</v>
      </c>
      <c r="H27" s="403">
        <v>0</v>
      </c>
      <c r="I27" s="401">
        <f t="shared" si="9"/>
        <v>25</v>
      </c>
      <c r="J27" s="403">
        <v>0</v>
      </c>
      <c r="K27" s="403">
        <v>0</v>
      </c>
      <c r="L27" s="403">
        <v>15</v>
      </c>
      <c r="M27" s="403">
        <v>0</v>
      </c>
      <c r="N27" s="402">
        <f t="shared" si="10"/>
        <v>15</v>
      </c>
      <c r="O27" s="403">
        <f t="shared" si="11"/>
        <v>0</v>
      </c>
      <c r="P27" s="403">
        <f t="shared" si="12"/>
        <v>0</v>
      </c>
      <c r="Q27" s="403">
        <f t="shared" si="13"/>
        <v>40</v>
      </c>
      <c r="R27" s="403">
        <f t="shared" si="14"/>
        <v>0</v>
      </c>
      <c r="S27" s="401">
        <f t="shared" si="15"/>
        <v>40</v>
      </c>
      <c r="T27" s="391"/>
      <c r="U27" s="391" t="s">
        <v>433</v>
      </c>
      <c r="AA27" s="406"/>
      <c r="AB27" s="407"/>
      <c r="AC27" s="407"/>
      <c r="AD27" s="407"/>
    </row>
    <row r="28" spans="1:30" ht="15" customHeight="1" x14ac:dyDescent="0.25">
      <c r="A28" s="392"/>
      <c r="B28" s="461"/>
      <c r="C28" s="392"/>
      <c r="D28" s="392" t="s">
        <v>403</v>
      </c>
      <c r="E28" s="403">
        <v>0</v>
      </c>
      <c r="F28" s="403">
        <v>0</v>
      </c>
      <c r="G28" s="403">
        <v>0</v>
      </c>
      <c r="H28" s="403">
        <v>50</v>
      </c>
      <c r="I28" s="401">
        <f t="shared" si="9"/>
        <v>50</v>
      </c>
      <c r="J28" s="403">
        <v>0</v>
      </c>
      <c r="K28" s="403">
        <v>0</v>
      </c>
      <c r="L28" s="403">
        <v>0</v>
      </c>
      <c r="M28" s="403">
        <v>375</v>
      </c>
      <c r="N28" s="402">
        <f t="shared" si="10"/>
        <v>375</v>
      </c>
      <c r="O28" s="403">
        <f t="shared" si="11"/>
        <v>0</v>
      </c>
      <c r="P28" s="403">
        <f t="shared" si="12"/>
        <v>0</v>
      </c>
      <c r="Q28" s="403">
        <f t="shared" si="13"/>
        <v>0</v>
      </c>
      <c r="R28" s="403">
        <f t="shared" si="14"/>
        <v>425</v>
      </c>
      <c r="S28" s="401">
        <f t="shared" si="15"/>
        <v>425</v>
      </c>
      <c r="T28" s="391"/>
      <c r="U28" s="391" t="s">
        <v>402</v>
      </c>
      <c r="AA28" s="406"/>
      <c r="AB28" s="407"/>
      <c r="AC28" s="407"/>
      <c r="AD28" s="407"/>
    </row>
    <row r="29" spans="1:30" ht="15" customHeight="1" x14ac:dyDescent="0.25">
      <c r="A29" s="392"/>
      <c r="B29" s="461"/>
      <c r="C29" s="392"/>
      <c r="D29" s="392" t="s">
        <v>224</v>
      </c>
      <c r="E29" s="412">
        <v>0</v>
      </c>
      <c r="F29" s="412">
        <v>0</v>
      </c>
      <c r="G29" s="412">
        <v>0</v>
      </c>
      <c r="H29" s="412">
        <v>250</v>
      </c>
      <c r="I29" s="404">
        <f t="shared" si="9"/>
        <v>250</v>
      </c>
      <c r="J29" s="412">
        <v>0</v>
      </c>
      <c r="K29" s="412">
        <v>0</v>
      </c>
      <c r="L29" s="412">
        <v>0</v>
      </c>
      <c r="M29" s="412">
        <v>160</v>
      </c>
      <c r="N29" s="405">
        <f t="shared" si="10"/>
        <v>160</v>
      </c>
      <c r="O29" s="412">
        <f t="shared" si="11"/>
        <v>0</v>
      </c>
      <c r="P29" s="412">
        <f t="shared" si="12"/>
        <v>0</v>
      </c>
      <c r="Q29" s="412">
        <f t="shared" si="13"/>
        <v>0</v>
      </c>
      <c r="R29" s="412">
        <f t="shared" si="14"/>
        <v>410</v>
      </c>
      <c r="S29" s="404">
        <f t="shared" si="15"/>
        <v>410</v>
      </c>
      <c r="T29" s="391"/>
      <c r="U29" s="391" t="s">
        <v>401</v>
      </c>
      <c r="AA29" s="406"/>
      <c r="AB29" s="407"/>
      <c r="AC29" s="407"/>
      <c r="AD29" s="407"/>
    </row>
    <row r="30" spans="1:30" ht="15" customHeight="1" x14ac:dyDescent="0.25">
      <c r="A30" s="392"/>
      <c r="B30" s="461"/>
      <c r="C30" s="392"/>
      <c r="D30" s="408" t="s">
        <v>340</v>
      </c>
      <c r="E30" s="420">
        <f t="shared" ref="E30:S30" si="16">+SUM(E21:E29)</f>
        <v>100</v>
      </c>
      <c r="F30" s="420">
        <f t="shared" si="16"/>
        <v>225</v>
      </c>
      <c r="G30" s="420">
        <f t="shared" si="16"/>
        <v>1338</v>
      </c>
      <c r="H30" s="420">
        <f t="shared" si="16"/>
        <v>300</v>
      </c>
      <c r="I30" s="421">
        <f t="shared" si="16"/>
        <v>1963</v>
      </c>
      <c r="J30" s="420">
        <f t="shared" si="16"/>
        <v>350</v>
      </c>
      <c r="K30" s="420">
        <f t="shared" si="16"/>
        <v>243</v>
      </c>
      <c r="L30" s="420">
        <f t="shared" si="16"/>
        <v>315</v>
      </c>
      <c r="M30" s="420">
        <f t="shared" si="16"/>
        <v>535</v>
      </c>
      <c r="N30" s="422">
        <f t="shared" si="16"/>
        <v>1443</v>
      </c>
      <c r="O30" s="420">
        <f t="shared" si="16"/>
        <v>450</v>
      </c>
      <c r="P30" s="420">
        <f t="shared" si="16"/>
        <v>468</v>
      </c>
      <c r="Q30" s="420">
        <f t="shared" si="16"/>
        <v>1653</v>
      </c>
      <c r="R30" s="420">
        <f t="shared" si="16"/>
        <v>835</v>
      </c>
      <c r="S30" s="421">
        <f t="shared" si="16"/>
        <v>3406</v>
      </c>
      <c r="T30" s="391"/>
      <c r="U30" s="409"/>
      <c r="AA30" s="406"/>
      <c r="AB30" s="407"/>
      <c r="AC30" s="407"/>
      <c r="AD30" s="407"/>
    </row>
    <row r="31" spans="1:30" ht="15" customHeight="1" x14ac:dyDescent="0.25">
      <c r="A31" s="392"/>
      <c r="B31" s="390"/>
      <c r="C31" s="392"/>
      <c r="D31" s="410"/>
      <c r="E31" s="411"/>
      <c r="F31" s="411"/>
      <c r="G31" s="411"/>
      <c r="H31" s="411"/>
      <c r="I31" s="411"/>
      <c r="J31" s="411"/>
      <c r="K31" s="411"/>
      <c r="L31" s="411"/>
      <c r="M31" s="411"/>
      <c r="N31" s="411"/>
      <c r="O31" s="411"/>
      <c r="P31" s="411"/>
      <c r="Q31" s="411"/>
      <c r="R31" s="411"/>
      <c r="S31" s="411"/>
      <c r="T31" s="391"/>
      <c r="AA31" s="406"/>
      <c r="AB31" s="407"/>
      <c r="AC31" s="407"/>
      <c r="AD31" s="407"/>
    </row>
    <row r="32" spans="1:30" ht="15" customHeight="1" x14ac:dyDescent="0.25">
      <c r="A32" s="392"/>
      <c r="B32" s="461">
        <v>2023</v>
      </c>
      <c r="C32" s="392"/>
      <c r="D32" s="399" t="s">
        <v>400</v>
      </c>
      <c r="E32" s="417">
        <v>500</v>
      </c>
      <c r="F32" s="417">
        <v>0</v>
      </c>
      <c r="G32" s="417">
        <v>0</v>
      </c>
      <c r="H32" s="417">
        <v>0</v>
      </c>
      <c r="I32" s="419">
        <f t="shared" ref="I32:I38" si="17">+SUM(E32:H32)</f>
        <v>500</v>
      </c>
      <c r="J32" s="417">
        <v>625</v>
      </c>
      <c r="K32" s="417">
        <v>0</v>
      </c>
      <c r="L32" s="417">
        <v>0</v>
      </c>
      <c r="M32" s="417">
        <v>0</v>
      </c>
      <c r="N32" s="418">
        <f t="shared" ref="N32:N38" si="18">+SUM(J32:M32)</f>
        <v>625</v>
      </c>
      <c r="O32" s="417">
        <f t="shared" ref="O32:R38" si="19">+SUM(E32,J32)</f>
        <v>1125</v>
      </c>
      <c r="P32" s="417">
        <f t="shared" si="19"/>
        <v>0</v>
      </c>
      <c r="Q32" s="417">
        <f t="shared" si="19"/>
        <v>0</v>
      </c>
      <c r="R32" s="417">
        <f t="shared" si="19"/>
        <v>0</v>
      </c>
      <c r="S32" s="419">
        <f t="shared" ref="S32:S38" si="20">+SUM(O32:R32)</f>
        <v>1125</v>
      </c>
      <c r="T32" s="391"/>
      <c r="U32" s="409" t="s">
        <v>399</v>
      </c>
      <c r="AA32" s="406"/>
      <c r="AB32" s="407"/>
      <c r="AC32" s="407"/>
      <c r="AD32" s="407"/>
    </row>
    <row r="33" spans="1:30" ht="15" customHeight="1" x14ac:dyDescent="0.25">
      <c r="A33" s="392"/>
      <c r="B33" s="461"/>
      <c r="C33" s="392"/>
      <c r="D33" s="392" t="s">
        <v>188</v>
      </c>
      <c r="E33" s="403">
        <v>100</v>
      </c>
      <c r="F33" s="403">
        <v>0</v>
      </c>
      <c r="G33" s="403">
        <v>0</v>
      </c>
      <c r="H33" s="403">
        <v>0</v>
      </c>
      <c r="I33" s="401">
        <f t="shared" si="17"/>
        <v>100</v>
      </c>
      <c r="J33" s="403">
        <v>400</v>
      </c>
      <c r="K33" s="403">
        <v>0</v>
      </c>
      <c r="L33" s="403">
        <v>0</v>
      </c>
      <c r="M33" s="403">
        <v>0</v>
      </c>
      <c r="N33" s="402">
        <f t="shared" si="18"/>
        <v>400</v>
      </c>
      <c r="O33" s="403">
        <f t="shared" si="19"/>
        <v>500</v>
      </c>
      <c r="P33" s="403">
        <f t="shared" si="19"/>
        <v>0</v>
      </c>
      <c r="Q33" s="403">
        <f t="shared" si="19"/>
        <v>0</v>
      </c>
      <c r="R33" s="403">
        <f t="shared" si="19"/>
        <v>0</v>
      </c>
      <c r="S33" s="401">
        <f t="shared" si="20"/>
        <v>500</v>
      </c>
      <c r="T33" s="391"/>
      <c r="U33" s="391" t="s">
        <v>398</v>
      </c>
      <c r="AA33" s="406"/>
      <c r="AB33" s="407"/>
      <c r="AC33" s="407"/>
      <c r="AD33" s="407"/>
    </row>
    <row r="34" spans="1:30" ht="15" customHeight="1" x14ac:dyDescent="0.25">
      <c r="A34" s="392"/>
      <c r="B34" s="461"/>
      <c r="C34" s="392"/>
      <c r="D34" s="392" t="s">
        <v>397</v>
      </c>
      <c r="E34" s="403">
        <v>0</v>
      </c>
      <c r="F34" s="403">
        <v>59</v>
      </c>
      <c r="G34" s="403">
        <v>0</v>
      </c>
      <c r="H34" s="403">
        <v>0</v>
      </c>
      <c r="I34" s="401">
        <f t="shared" si="17"/>
        <v>59</v>
      </c>
      <c r="J34" s="403">
        <v>0</v>
      </c>
      <c r="K34" s="403">
        <v>0</v>
      </c>
      <c r="L34" s="403">
        <v>0</v>
      </c>
      <c r="M34" s="403">
        <v>0</v>
      </c>
      <c r="N34" s="402">
        <f t="shared" si="18"/>
        <v>0</v>
      </c>
      <c r="O34" s="403">
        <f t="shared" si="19"/>
        <v>0</v>
      </c>
      <c r="P34" s="403">
        <f t="shared" si="19"/>
        <v>59</v>
      </c>
      <c r="Q34" s="403">
        <f t="shared" si="19"/>
        <v>0</v>
      </c>
      <c r="R34" s="403">
        <f t="shared" si="19"/>
        <v>0</v>
      </c>
      <c r="S34" s="401">
        <f t="shared" si="20"/>
        <v>59</v>
      </c>
      <c r="T34" s="391"/>
      <c r="AA34" s="406"/>
      <c r="AB34" s="407"/>
      <c r="AC34" s="407"/>
      <c r="AD34" s="407"/>
    </row>
    <row r="35" spans="1:30" ht="15" customHeight="1" x14ac:dyDescent="0.25">
      <c r="A35" s="392"/>
      <c r="B35" s="461"/>
      <c r="C35" s="392"/>
      <c r="D35" s="392" t="s">
        <v>374</v>
      </c>
      <c r="E35" s="403">
        <v>0</v>
      </c>
      <c r="F35" s="403">
        <v>0</v>
      </c>
      <c r="G35" s="403">
        <v>300</v>
      </c>
      <c r="H35" s="403">
        <v>0</v>
      </c>
      <c r="I35" s="401">
        <f t="shared" si="17"/>
        <v>300</v>
      </c>
      <c r="J35" s="403">
        <v>0</v>
      </c>
      <c r="K35" s="403">
        <v>0</v>
      </c>
      <c r="L35" s="403">
        <v>200</v>
      </c>
      <c r="M35" s="403">
        <v>0</v>
      </c>
      <c r="N35" s="402">
        <f t="shared" si="18"/>
        <v>200</v>
      </c>
      <c r="O35" s="403">
        <f t="shared" si="19"/>
        <v>0</v>
      </c>
      <c r="P35" s="403">
        <f t="shared" si="19"/>
        <v>0</v>
      </c>
      <c r="Q35" s="403">
        <f t="shared" si="19"/>
        <v>500</v>
      </c>
      <c r="R35" s="403">
        <f t="shared" si="19"/>
        <v>0</v>
      </c>
      <c r="S35" s="401">
        <f t="shared" si="20"/>
        <v>500</v>
      </c>
      <c r="T35" s="391"/>
      <c r="U35" s="391" t="s">
        <v>396</v>
      </c>
      <c r="AA35" s="406"/>
      <c r="AB35" s="407"/>
      <c r="AC35" s="407"/>
      <c r="AD35" s="407"/>
    </row>
    <row r="36" spans="1:30" ht="15" customHeight="1" x14ac:dyDescent="0.25">
      <c r="A36" s="392"/>
      <c r="B36" s="461"/>
      <c r="C36" s="392"/>
      <c r="D36" s="392" t="s">
        <v>377</v>
      </c>
      <c r="E36" s="403">
        <v>0</v>
      </c>
      <c r="F36" s="403">
        <v>0</v>
      </c>
      <c r="G36" s="403">
        <v>150</v>
      </c>
      <c r="H36" s="403">
        <v>0</v>
      </c>
      <c r="I36" s="401">
        <f t="shared" si="17"/>
        <v>150</v>
      </c>
      <c r="J36" s="403">
        <v>0</v>
      </c>
      <c r="K36" s="403">
        <v>0</v>
      </c>
      <c r="L36" s="403">
        <v>0</v>
      </c>
      <c r="M36" s="403">
        <v>0</v>
      </c>
      <c r="N36" s="402">
        <f t="shared" si="18"/>
        <v>0</v>
      </c>
      <c r="O36" s="403">
        <f t="shared" si="19"/>
        <v>0</v>
      </c>
      <c r="P36" s="403">
        <f t="shared" si="19"/>
        <v>0</v>
      </c>
      <c r="Q36" s="403">
        <f t="shared" si="19"/>
        <v>150</v>
      </c>
      <c r="R36" s="403">
        <f t="shared" si="19"/>
        <v>0</v>
      </c>
      <c r="S36" s="401">
        <f t="shared" si="20"/>
        <v>150</v>
      </c>
      <c r="T36" s="391"/>
      <c r="AA36" s="406"/>
      <c r="AB36" s="407"/>
      <c r="AC36" s="407"/>
      <c r="AD36" s="407"/>
    </row>
    <row r="37" spans="1:30" ht="15" customHeight="1" x14ac:dyDescent="0.25">
      <c r="A37" s="392"/>
      <c r="B37" s="461"/>
      <c r="C37" s="392"/>
      <c r="D37" s="392" t="s">
        <v>395</v>
      </c>
      <c r="E37" s="403">
        <v>0</v>
      </c>
      <c r="F37" s="403">
        <v>0</v>
      </c>
      <c r="G37" s="403">
        <v>0</v>
      </c>
      <c r="H37" s="403">
        <v>1000</v>
      </c>
      <c r="I37" s="401">
        <f t="shared" si="17"/>
        <v>1000</v>
      </c>
      <c r="J37" s="403">
        <v>0</v>
      </c>
      <c r="K37" s="403">
        <v>0</v>
      </c>
      <c r="L37" s="403">
        <v>0</v>
      </c>
      <c r="M37" s="403">
        <v>500</v>
      </c>
      <c r="N37" s="402">
        <f t="shared" si="18"/>
        <v>500</v>
      </c>
      <c r="O37" s="403">
        <f t="shared" si="19"/>
        <v>0</v>
      </c>
      <c r="P37" s="403">
        <f t="shared" si="19"/>
        <v>0</v>
      </c>
      <c r="Q37" s="403">
        <f t="shared" si="19"/>
        <v>0</v>
      </c>
      <c r="R37" s="403">
        <f t="shared" si="19"/>
        <v>1500</v>
      </c>
      <c r="S37" s="401">
        <f t="shared" si="20"/>
        <v>1500</v>
      </c>
      <c r="T37" s="391"/>
      <c r="U37" s="391" t="s">
        <v>394</v>
      </c>
      <c r="AA37" s="406"/>
      <c r="AB37" s="407"/>
      <c r="AC37" s="407"/>
      <c r="AD37" s="407"/>
    </row>
    <row r="38" spans="1:30" ht="15" customHeight="1" x14ac:dyDescent="0.25">
      <c r="A38" s="392"/>
      <c r="B38" s="461"/>
      <c r="C38" s="392"/>
      <c r="D38" s="392" t="s">
        <v>393</v>
      </c>
      <c r="E38" s="412">
        <v>0</v>
      </c>
      <c r="F38" s="412">
        <v>0</v>
      </c>
      <c r="G38" s="412">
        <v>0</v>
      </c>
      <c r="H38" s="412">
        <v>0</v>
      </c>
      <c r="I38" s="404">
        <f t="shared" si="17"/>
        <v>0</v>
      </c>
      <c r="J38" s="412">
        <v>0</v>
      </c>
      <c r="K38" s="412">
        <v>0</v>
      </c>
      <c r="L38" s="412">
        <v>0</v>
      </c>
      <c r="M38" s="412">
        <v>125</v>
      </c>
      <c r="N38" s="405">
        <f t="shared" si="18"/>
        <v>125</v>
      </c>
      <c r="O38" s="412">
        <f t="shared" si="19"/>
        <v>0</v>
      </c>
      <c r="P38" s="412">
        <f t="shared" si="19"/>
        <v>0</v>
      </c>
      <c r="Q38" s="412">
        <f t="shared" si="19"/>
        <v>0</v>
      </c>
      <c r="R38" s="412">
        <f t="shared" si="19"/>
        <v>125</v>
      </c>
      <c r="S38" s="404">
        <f t="shared" si="20"/>
        <v>125</v>
      </c>
      <c r="T38" s="391"/>
      <c r="U38" s="391" t="s">
        <v>392</v>
      </c>
      <c r="AA38" s="406"/>
      <c r="AB38" s="407"/>
      <c r="AC38" s="407"/>
      <c r="AD38" s="407"/>
    </row>
    <row r="39" spans="1:30" ht="15" customHeight="1" x14ac:dyDescent="0.25">
      <c r="A39" s="392"/>
      <c r="B39" s="461"/>
      <c r="C39" s="392"/>
      <c r="D39" s="408" t="s">
        <v>340</v>
      </c>
      <c r="E39" s="420">
        <f t="shared" ref="E39:S39" si="21">+SUM(E32:E38)</f>
        <v>600</v>
      </c>
      <c r="F39" s="420">
        <f t="shared" si="21"/>
        <v>59</v>
      </c>
      <c r="G39" s="420">
        <f t="shared" si="21"/>
        <v>450</v>
      </c>
      <c r="H39" s="420">
        <f t="shared" si="21"/>
        <v>1000</v>
      </c>
      <c r="I39" s="421">
        <f t="shared" si="21"/>
        <v>2109</v>
      </c>
      <c r="J39" s="420">
        <f t="shared" si="21"/>
        <v>1025</v>
      </c>
      <c r="K39" s="420">
        <f t="shared" si="21"/>
        <v>0</v>
      </c>
      <c r="L39" s="420">
        <f t="shared" si="21"/>
        <v>200</v>
      </c>
      <c r="M39" s="420">
        <f t="shared" si="21"/>
        <v>625</v>
      </c>
      <c r="N39" s="422">
        <f t="shared" si="21"/>
        <v>1850</v>
      </c>
      <c r="O39" s="420">
        <f t="shared" si="21"/>
        <v>1625</v>
      </c>
      <c r="P39" s="420">
        <f t="shared" si="21"/>
        <v>59</v>
      </c>
      <c r="Q39" s="420">
        <f t="shared" si="21"/>
        <v>650</v>
      </c>
      <c r="R39" s="420">
        <f t="shared" si="21"/>
        <v>1625</v>
      </c>
      <c r="S39" s="421">
        <f t="shared" si="21"/>
        <v>3959</v>
      </c>
      <c r="T39" s="391"/>
      <c r="U39" s="409"/>
      <c r="AA39" s="406"/>
      <c r="AB39" s="407"/>
      <c r="AC39" s="407"/>
      <c r="AD39" s="407"/>
    </row>
    <row r="40" spans="1:30" ht="15" customHeight="1" x14ac:dyDescent="0.25">
      <c r="A40" s="392"/>
      <c r="B40" s="390"/>
      <c r="C40" s="392"/>
      <c r="D40" s="410"/>
      <c r="E40" s="411"/>
      <c r="F40" s="411"/>
      <c r="G40" s="411"/>
      <c r="H40" s="411"/>
      <c r="I40" s="411"/>
      <c r="J40" s="411"/>
      <c r="K40" s="411"/>
      <c r="L40" s="411"/>
      <c r="M40" s="411"/>
      <c r="N40" s="411"/>
      <c r="O40" s="411"/>
      <c r="P40" s="411"/>
      <c r="Q40" s="411"/>
      <c r="R40" s="411"/>
      <c r="S40" s="411"/>
      <c r="T40" s="391"/>
      <c r="AA40" s="406"/>
      <c r="AB40" s="407"/>
      <c r="AC40" s="407"/>
      <c r="AD40" s="407"/>
    </row>
    <row r="41" spans="1:30" ht="15" customHeight="1" x14ac:dyDescent="0.25">
      <c r="A41" s="392"/>
      <c r="B41" s="461">
        <v>2024</v>
      </c>
      <c r="C41" s="392"/>
      <c r="D41" s="399" t="s">
        <v>217</v>
      </c>
      <c r="E41" s="417">
        <v>49.3</v>
      </c>
      <c r="F41" s="417">
        <v>0</v>
      </c>
      <c r="G41" s="417">
        <v>0</v>
      </c>
      <c r="H41" s="417">
        <v>0</v>
      </c>
      <c r="I41" s="419">
        <f t="shared" ref="I41:I48" si="22">+SUM(E41:H41)</f>
        <v>49.3</v>
      </c>
      <c r="J41" s="417">
        <v>45</v>
      </c>
      <c r="K41" s="417">
        <v>0</v>
      </c>
      <c r="L41" s="417">
        <v>0</v>
      </c>
      <c r="M41" s="417">
        <v>0</v>
      </c>
      <c r="N41" s="418">
        <f t="shared" ref="N41:N48" si="23">+SUM(J41:M41)</f>
        <v>45</v>
      </c>
      <c r="O41" s="417">
        <f t="shared" ref="O41:R48" si="24">+SUM(E41,J41)</f>
        <v>94.3</v>
      </c>
      <c r="P41" s="417">
        <f t="shared" si="24"/>
        <v>0</v>
      </c>
      <c r="Q41" s="417">
        <f t="shared" si="24"/>
        <v>0</v>
      </c>
      <c r="R41" s="417">
        <f t="shared" si="24"/>
        <v>0</v>
      </c>
      <c r="S41" s="419">
        <f t="shared" ref="S41:S48" si="25">+SUM(O41:R41)</f>
        <v>94.3</v>
      </c>
      <c r="T41" s="391"/>
      <c r="U41" s="409" t="s">
        <v>391</v>
      </c>
    </row>
    <row r="42" spans="1:30" ht="15" customHeight="1" x14ac:dyDescent="0.25">
      <c r="A42" s="392"/>
      <c r="B42" s="461"/>
      <c r="C42" s="392"/>
      <c r="D42" s="392" t="s">
        <v>390</v>
      </c>
      <c r="E42" s="403">
        <v>0</v>
      </c>
      <c r="F42" s="403">
        <v>525</v>
      </c>
      <c r="G42" s="403">
        <v>0</v>
      </c>
      <c r="H42" s="403">
        <v>0</v>
      </c>
      <c r="I42" s="401">
        <f t="shared" si="22"/>
        <v>525</v>
      </c>
      <c r="J42" s="403">
        <v>0</v>
      </c>
      <c r="K42" s="403">
        <v>0</v>
      </c>
      <c r="L42" s="403">
        <v>0</v>
      </c>
      <c r="M42" s="403">
        <v>0</v>
      </c>
      <c r="N42" s="402">
        <f t="shared" si="23"/>
        <v>0</v>
      </c>
      <c r="O42" s="403">
        <f t="shared" si="24"/>
        <v>0</v>
      </c>
      <c r="P42" s="403">
        <f t="shared" si="24"/>
        <v>525</v>
      </c>
      <c r="Q42" s="403">
        <f t="shared" si="24"/>
        <v>0</v>
      </c>
      <c r="R42" s="403">
        <f t="shared" si="24"/>
        <v>0</v>
      </c>
      <c r="S42" s="401">
        <f t="shared" si="25"/>
        <v>525</v>
      </c>
      <c r="T42" s="391"/>
    </row>
    <row r="43" spans="1:30" ht="15" customHeight="1" x14ac:dyDescent="0.25">
      <c r="A43" s="392"/>
      <c r="B43" s="461"/>
      <c r="C43" s="392"/>
      <c r="D43" s="392" t="s">
        <v>389</v>
      </c>
      <c r="E43" s="403">
        <v>0</v>
      </c>
      <c r="F43" s="403">
        <v>200</v>
      </c>
      <c r="G43" s="403">
        <v>0</v>
      </c>
      <c r="H43" s="403">
        <v>0</v>
      </c>
      <c r="I43" s="401">
        <f t="shared" si="22"/>
        <v>200</v>
      </c>
      <c r="J43" s="403">
        <v>0</v>
      </c>
      <c r="K43" s="403">
        <v>325</v>
      </c>
      <c r="L43" s="403">
        <v>0</v>
      </c>
      <c r="M43" s="403">
        <v>0</v>
      </c>
      <c r="N43" s="402">
        <f t="shared" si="23"/>
        <v>325</v>
      </c>
      <c r="O43" s="403">
        <f t="shared" si="24"/>
        <v>0</v>
      </c>
      <c r="P43" s="403">
        <f t="shared" si="24"/>
        <v>525</v>
      </c>
      <c r="Q43" s="403">
        <f t="shared" si="24"/>
        <v>0</v>
      </c>
      <c r="R43" s="403">
        <f t="shared" si="24"/>
        <v>0</v>
      </c>
      <c r="S43" s="401">
        <f t="shared" si="25"/>
        <v>525</v>
      </c>
      <c r="T43" s="391"/>
      <c r="U43" s="391" t="s">
        <v>388</v>
      </c>
    </row>
    <row r="44" spans="1:30" ht="15" customHeight="1" x14ac:dyDescent="0.25">
      <c r="A44" s="392"/>
      <c r="B44" s="461"/>
      <c r="C44" s="392"/>
      <c r="D44" s="392" t="s">
        <v>180</v>
      </c>
      <c r="E44" s="403">
        <v>0</v>
      </c>
      <c r="F44" s="403">
        <v>905</v>
      </c>
      <c r="G44" s="403">
        <v>0</v>
      </c>
      <c r="H44" s="403">
        <v>0</v>
      </c>
      <c r="I44" s="401">
        <f t="shared" si="22"/>
        <v>905</v>
      </c>
      <c r="J44" s="403">
        <v>0</v>
      </c>
      <c r="K44" s="403">
        <v>0</v>
      </c>
      <c r="L44" s="403">
        <v>0</v>
      </c>
      <c r="M44" s="403">
        <v>0</v>
      </c>
      <c r="N44" s="402">
        <f t="shared" si="23"/>
        <v>0</v>
      </c>
      <c r="O44" s="403">
        <f t="shared" si="24"/>
        <v>0</v>
      </c>
      <c r="P44" s="403">
        <f t="shared" si="24"/>
        <v>905</v>
      </c>
      <c r="Q44" s="403">
        <f t="shared" si="24"/>
        <v>0</v>
      </c>
      <c r="R44" s="403">
        <f t="shared" si="24"/>
        <v>0</v>
      </c>
      <c r="S44" s="401">
        <f t="shared" si="25"/>
        <v>905</v>
      </c>
      <c r="T44" s="391"/>
    </row>
    <row r="45" spans="1:30" ht="15" customHeight="1" x14ac:dyDescent="0.25">
      <c r="A45" s="392"/>
      <c r="B45" s="461"/>
      <c r="C45" s="392"/>
      <c r="D45" s="392" t="s">
        <v>379</v>
      </c>
      <c r="E45" s="403">
        <v>0</v>
      </c>
      <c r="F45" s="403">
        <v>0</v>
      </c>
      <c r="G45" s="403">
        <v>150</v>
      </c>
      <c r="H45" s="403">
        <v>0</v>
      </c>
      <c r="I45" s="401">
        <f t="shared" si="22"/>
        <v>150</v>
      </c>
      <c r="J45" s="403">
        <v>0</v>
      </c>
      <c r="K45" s="403">
        <v>0</v>
      </c>
      <c r="L45" s="403">
        <v>0</v>
      </c>
      <c r="M45" s="403">
        <v>0</v>
      </c>
      <c r="N45" s="402">
        <f t="shared" si="23"/>
        <v>0</v>
      </c>
      <c r="O45" s="403">
        <f t="shared" si="24"/>
        <v>0</v>
      </c>
      <c r="P45" s="403">
        <f t="shared" si="24"/>
        <v>0</v>
      </c>
      <c r="Q45" s="403">
        <f t="shared" si="24"/>
        <v>150</v>
      </c>
      <c r="R45" s="403">
        <f t="shared" si="24"/>
        <v>0</v>
      </c>
      <c r="S45" s="401">
        <f t="shared" si="25"/>
        <v>150</v>
      </c>
      <c r="T45" s="391"/>
    </row>
    <row r="46" spans="1:30" ht="15" customHeight="1" x14ac:dyDescent="0.25">
      <c r="A46" s="392"/>
      <c r="B46" s="461"/>
      <c r="C46" s="392"/>
      <c r="D46" s="392" t="s">
        <v>213</v>
      </c>
      <c r="E46" s="403">
        <v>0</v>
      </c>
      <c r="F46" s="403">
        <v>0</v>
      </c>
      <c r="G46" s="403">
        <v>21</v>
      </c>
      <c r="H46" s="403">
        <v>0</v>
      </c>
      <c r="I46" s="401">
        <f t="shared" si="22"/>
        <v>21</v>
      </c>
      <c r="J46" s="403">
        <v>0</v>
      </c>
      <c r="K46" s="403">
        <v>0</v>
      </c>
      <c r="L46" s="403">
        <v>123</v>
      </c>
      <c r="M46" s="403">
        <v>0</v>
      </c>
      <c r="N46" s="402">
        <f t="shared" si="23"/>
        <v>123</v>
      </c>
      <c r="O46" s="403">
        <f t="shared" si="24"/>
        <v>0</v>
      </c>
      <c r="P46" s="403">
        <f t="shared" si="24"/>
        <v>0</v>
      </c>
      <c r="Q46" s="403">
        <f t="shared" si="24"/>
        <v>144</v>
      </c>
      <c r="R46" s="403">
        <f t="shared" si="24"/>
        <v>0</v>
      </c>
      <c r="S46" s="401">
        <f t="shared" si="25"/>
        <v>144</v>
      </c>
      <c r="T46" s="391"/>
      <c r="U46" s="391" t="s">
        <v>387</v>
      </c>
    </row>
    <row r="47" spans="1:30" ht="15" customHeight="1" x14ac:dyDescent="0.25">
      <c r="A47" s="392"/>
      <c r="B47" s="461"/>
      <c r="C47" s="392"/>
      <c r="D47" s="392" t="s">
        <v>378</v>
      </c>
      <c r="E47" s="403">
        <v>0</v>
      </c>
      <c r="F47" s="403">
        <v>0</v>
      </c>
      <c r="G47" s="403">
        <v>0</v>
      </c>
      <c r="H47" s="403">
        <v>125</v>
      </c>
      <c r="I47" s="401">
        <f t="shared" si="22"/>
        <v>125</v>
      </c>
      <c r="J47" s="403">
        <v>0</v>
      </c>
      <c r="K47" s="403">
        <v>0</v>
      </c>
      <c r="L47" s="403">
        <v>0</v>
      </c>
      <c r="M47" s="403">
        <v>0</v>
      </c>
      <c r="N47" s="402">
        <f t="shared" si="23"/>
        <v>0</v>
      </c>
      <c r="O47" s="403">
        <f t="shared" si="24"/>
        <v>0</v>
      </c>
      <c r="P47" s="403">
        <f t="shared" si="24"/>
        <v>0</v>
      </c>
      <c r="Q47" s="403">
        <f t="shared" si="24"/>
        <v>0</v>
      </c>
      <c r="R47" s="403">
        <f t="shared" si="24"/>
        <v>125</v>
      </c>
      <c r="S47" s="401">
        <f t="shared" si="25"/>
        <v>125</v>
      </c>
      <c r="T47" s="391"/>
    </row>
    <row r="48" spans="1:30" ht="15" customHeight="1" x14ac:dyDescent="0.25">
      <c r="A48" s="392"/>
      <c r="B48" s="461"/>
      <c r="C48" s="392"/>
      <c r="D48" s="392" t="s">
        <v>386</v>
      </c>
      <c r="E48" s="403">
        <v>0</v>
      </c>
      <c r="F48" s="403">
        <v>0</v>
      </c>
      <c r="G48" s="403">
        <v>0</v>
      </c>
      <c r="H48" s="403">
        <v>350</v>
      </c>
      <c r="I48" s="401">
        <f t="shared" si="22"/>
        <v>350</v>
      </c>
      <c r="J48" s="403">
        <v>0</v>
      </c>
      <c r="K48" s="403">
        <v>0</v>
      </c>
      <c r="L48" s="403">
        <v>0</v>
      </c>
      <c r="M48" s="403">
        <v>0</v>
      </c>
      <c r="N48" s="402">
        <f t="shared" si="23"/>
        <v>0</v>
      </c>
      <c r="O48" s="403">
        <f t="shared" si="24"/>
        <v>0</v>
      </c>
      <c r="P48" s="403">
        <f t="shared" si="24"/>
        <v>0</v>
      </c>
      <c r="Q48" s="403">
        <f t="shared" si="24"/>
        <v>0</v>
      </c>
      <c r="R48" s="403">
        <f t="shared" si="24"/>
        <v>350</v>
      </c>
      <c r="S48" s="401">
        <f t="shared" si="25"/>
        <v>350</v>
      </c>
      <c r="T48" s="391"/>
    </row>
    <row r="49" spans="1:30" ht="15" customHeight="1" x14ac:dyDescent="0.25">
      <c r="A49" s="392"/>
      <c r="B49" s="461"/>
      <c r="C49" s="392"/>
      <c r="D49" s="408" t="s">
        <v>340</v>
      </c>
      <c r="E49" s="420">
        <f t="shared" ref="E49:S49" si="26">+SUM(E41:E48)</f>
        <v>49.3</v>
      </c>
      <c r="F49" s="420">
        <f t="shared" si="26"/>
        <v>1630</v>
      </c>
      <c r="G49" s="420">
        <f t="shared" si="26"/>
        <v>171</v>
      </c>
      <c r="H49" s="420">
        <f t="shared" si="26"/>
        <v>475</v>
      </c>
      <c r="I49" s="421">
        <f t="shared" si="26"/>
        <v>2325.3000000000002</v>
      </c>
      <c r="J49" s="420">
        <f t="shared" si="26"/>
        <v>45</v>
      </c>
      <c r="K49" s="420">
        <f t="shared" si="26"/>
        <v>325</v>
      </c>
      <c r="L49" s="420">
        <f t="shared" si="26"/>
        <v>123</v>
      </c>
      <c r="M49" s="420">
        <f t="shared" si="26"/>
        <v>0</v>
      </c>
      <c r="N49" s="422">
        <f t="shared" si="26"/>
        <v>493</v>
      </c>
      <c r="O49" s="420">
        <f t="shared" si="26"/>
        <v>94.3</v>
      </c>
      <c r="P49" s="420">
        <f t="shared" si="26"/>
        <v>1955</v>
      </c>
      <c r="Q49" s="420">
        <f t="shared" si="26"/>
        <v>294</v>
      </c>
      <c r="R49" s="420">
        <f t="shared" si="26"/>
        <v>475</v>
      </c>
      <c r="S49" s="421">
        <f t="shared" si="26"/>
        <v>2818.3</v>
      </c>
      <c r="T49" s="391"/>
      <c r="U49" s="409"/>
    </row>
    <row r="50" spans="1:30" ht="15" customHeight="1" x14ac:dyDescent="0.25">
      <c r="A50" s="392"/>
      <c r="B50" s="390"/>
      <c r="C50" s="392"/>
      <c r="D50" s="410"/>
      <c r="E50" s="411"/>
      <c r="F50" s="411"/>
      <c r="G50" s="411"/>
      <c r="H50" s="411"/>
      <c r="I50" s="411"/>
      <c r="J50" s="411"/>
      <c r="K50" s="411"/>
      <c r="L50" s="411"/>
      <c r="M50" s="411"/>
      <c r="N50" s="411"/>
      <c r="O50" s="411"/>
      <c r="P50" s="411"/>
      <c r="Q50" s="411"/>
      <c r="R50" s="411"/>
      <c r="S50" s="411"/>
      <c r="T50" s="391"/>
      <c r="AA50" s="406"/>
      <c r="AB50" s="407"/>
      <c r="AC50" s="407"/>
      <c r="AD50" s="407"/>
    </row>
    <row r="51" spans="1:30" ht="15" customHeight="1" x14ac:dyDescent="0.25">
      <c r="A51" s="392"/>
      <c r="B51" s="461">
        <v>2025</v>
      </c>
      <c r="C51" s="392"/>
      <c r="D51" s="399" t="s">
        <v>240</v>
      </c>
      <c r="E51" s="417">
        <v>50</v>
      </c>
      <c r="F51" s="417">
        <v>0</v>
      </c>
      <c r="G51" s="417">
        <v>0</v>
      </c>
      <c r="H51" s="417">
        <v>0</v>
      </c>
      <c r="I51" s="419">
        <f>+SUM(E51:H51)</f>
        <v>50</v>
      </c>
      <c r="J51" s="417">
        <v>200</v>
      </c>
      <c r="K51" s="417">
        <v>0</v>
      </c>
      <c r="L51" s="417">
        <v>0</v>
      </c>
      <c r="M51" s="417">
        <v>0</v>
      </c>
      <c r="N51" s="418">
        <f>+SUM(J51:M51)</f>
        <v>200</v>
      </c>
      <c r="O51" s="417">
        <v>250</v>
      </c>
      <c r="P51" s="417">
        <v>0</v>
      </c>
      <c r="Q51" s="417">
        <v>0</v>
      </c>
      <c r="R51" s="417">
        <v>0</v>
      </c>
      <c r="S51" s="419">
        <f>+SUM(O51:R51)</f>
        <v>250</v>
      </c>
      <c r="T51" s="391"/>
      <c r="U51" s="409" t="s">
        <v>385</v>
      </c>
    </row>
    <row r="52" spans="1:30" ht="15" customHeight="1" x14ac:dyDescent="0.25">
      <c r="A52" s="392"/>
      <c r="B52" s="461"/>
      <c r="C52" s="392"/>
      <c r="D52" s="392" t="s">
        <v>384</v>
      </c>
      <c r="E52" s="403">
        <v>0</v>
      </c>
      <c r="F52" s="403">
        <v>250</v>
      </c>
      <c r="G52" s="403">
        <v>0</v>
      </c>
      <c r="H52" s="403">
        <v>0</v>
      </c>
      <c r="I52" s="401">
        <f>+SUM(E52:H52)</f>
        <v>250</v>
      </c>
      <c r="J52" s="403">
        <v>0</v>
      </c>
      <c r="K52" s="403">
        <v>1000</v>
      </c>
      <c r="L52" s="403">
        <v>0</v>
      </c>
      <c r="M52" s="403">
        <v>0</v>
      </c>
      <c r="N52" s="402">
        <f>+SUM(J52:M52)</f>
        <v>1000</v>
      </c>
      <c r="O52" s="403">
        <v>0</v>
      </c>
      <c r="P52" s="403">
        <v>1250</v>
      </c>
      <c r="Q52" s="403">
        <v>0</v>
      </c>
      <c r="R52" s="403">
        <v>0</v>
      </c>
      <c r="S52" s="401">
        <f>+SUM(O52:R52)</f>
        <v>1250</v>
      </c>
      <c r="T52" s="391"/>
      <c r="U52" s="391" t="s">
        <v>383</v>
      </c>
    </row>
    <row r="53" spans="1:30" ht="15" customHeight="1" x14ac:dyDescent="0.25">
      <c r="A53" s="392"/>
      <c r="B53" s="461"/>
      <c r="C53" s="392"/>
      <c r="D53" s="392" t="s">
        <v>382</v>
      </c>
      <c r="E53" s="403">
        <v>0</v>
      </c>
      <c r="F53" s="403">
        <v>0</v>
      </c>
      <c r="G53" s="403">
        <v>0</v>
      </c>
      <c r="H53" s="403">
        <v>0</v>
      </c>
      <c r="I53" s="401">
        <f>+SUM(E53:H53)</f>
        <v>0</v>
      </c>
      <c r="J53" s="403">
        <v>0</v>
      </c>
      <c r="K53" s="403">
        <v>750</v>
      </c>
      <c r="L53" s="403">
        <v>0</v>
      </c>
      <c r="M53" s="403">
        <v>0</v>
      </c>
      <c r="N53" s="402">
        <f>+SUM(J53:M53)</f>
        <v>750</v>
      </c>
      <c r="O53" s="403">
        <v>0</v>
      </c>
      <c r="P53" s="403">
        <v>750</v>
      </c>
      <c r="Q53" s="403">
        <v>0</v>
      </c>
      <c r="R53" s="403">
        <v>0</v>
      </c>
      <c r="S53" s="401">
        <f>+SUM(O53:R53)</f>
        <v>750</v>
      </c>
      <c r="T53" s="391"/>
      <c r="U53" s="398" t="s">
        <v>381</v>
      </c>
    </row>
    <row r="54" spans="1:30" ht="15" customHeight="1" x14ac:dyDescent="0.25">
      <c r="A54" s="392"/>
      <c r="B54" s="461"/>
      <c r="C54" s="392"/>
      <c r="D54" s="408" t="s">
        <v>340</v>
      </c>
      <c r="E54" s="420">
        <f t="shared" ref="E54:S54" si="27">+SUM(E51:E53)</f>
        <v>50</v>
      </c>
      <c r="F54" s="420">
        <f>+SUM(F51:F53)</f>
        <v>250</v>
      </c>
      <c r="G54" s="420">
        <f t="shared" si="27"/>
        <v>0</v>
      </c>
      <c r="H54" s="420">
        <f>+SUM(H51:H53)</f>
        <v>0</v>
      </c>
      <c r="I54" s="421">
        <f t="shared" si="27"/>
        <v>300</v>
      </c>
      <c r="J54" s="420">
        <f t="shared" si="27"/>
        <v>200</v>
      </c>
      <c r="K54" s="420">
        <f>+SUM(K51:K53)</f>
        <v>1750</v>
      </c>
      <c r="L54" s="420">
        <f t="shared" si="27"/>
        <v>0</v>
      </c>
      <c r="M54" s="420">
        <f>+SUM(M51:M53)</f>
        <v>0</v>
      </c>
      <c r="N54" s="422">
        <f t="shared" si="27"/>
        <v>1950</v>
      </c>
      <c r="O54" s="420">
        <f t="shared" si="27"/>
        <v>250</v>
      </c>
      <c r="P54" s="420">
        <f>+SUM(P51:P53)</f>
        <v>2000</v>
      </c>
      <c r="Q54" s="420">
        <f t="shared" si="27"/>
        <v>0</v>
      </c>
      <c r="R54" s="420">
        <f>+SUM(R51:R53)</f>
        <v>0</v>
      </c>
      <c r="S54" s="421">
        <f t="shared" si="27"/>
        <v>2250</v>
      </c>
      <c r="T54" s="391"/>
    </row>
    <row r="55" spans="1:30" ht="15" customHeight="1" x14ac:dyDescent="0.25">
      <c r="A55" s="392"/>
      <c r="B55" s="392"/>
      <c r="C55" s="392"/>
      <c r="D55" s="392"/>
      <c r="E55" s="392"/>
      <c r="F55" s="392"/>
      <c r="G55" s="392"/>
      <c r="H55" s="392"/>
      <c r="I55" s="392"/>
      <c r="J55" s="392"/>
      <c r="K55" s="392"/>
      <c r="L55" s="392"/>
      <c r="M55" s="392"/>
      <c r="N55" s="392"/>
      <c r="O55" s="392"/>
      <c r="P55" s="392"/>
      <c r="Q55" s="392"/>
      <c r="R55" s="392"/>
      <c r="S55" s="392"/>
      <c r="T55" s="391"/>
    </row>
    <row r="56" spans="1:30" s="413" customFormat="1" ht="15" customHeight="1" x14ac:dyDescent="0.25">
      <c r="A56" s="396"/>
      <c r="B56" s="396"/>
      <c r="C56" s="396"/>
      <c r="D56" s="396" t="s">
        <v>380</v>
      </c>
      <c r="E56" s="420">
        <f t="shared" ref="E56:S56" si="28">+SUM(E19,E11,E30,E39,E49,E54)</f>
        <v>1295.3</v>
      </c>
      <c r="F56" s="420">
        <f t="shared" si="28"/>
        <v>2819</v>
      </c>
      <c r="G56" s="420">
        <f t="shared" si="28"/>
        <v>4184</v>
      </c>
      <c r="H56" s="420">
        <f t="shared" si="28"/>
        <v>2629</v>
      </c>
      <c r="I56" s="421">
        <f t="shared" si="28"/>
        <v>10927.3</v>
      </c>
      <c r="J56" s="420">
        <f t="shared" si="28"/>
        <v>1765</v>
      </c>
      <c r="K56" s="420">
        <f t="shared" si="28"/>
        <v>2378</v>
      </c>
      <c r="L56" s="420">
        <f t="shared" si="28"/>
        <v>1438</v>
      </c>
      <c r="M56" s="420">
        <f t="shared" si="28"/>
        <v>1235</v>
      </c>
      <c r="N56" s="422">
        <f t="shared" si="28"/>
        <v>6816</v>
      </c>
      <c r="O56" s="420">
        <f t="shared" si="28"/>
        <v>3060.3</v>
      </c>
      <c r="P56" s="420">
        <f t="shared" si="28"/>
        <v>5197</v>
      </c>
      <c r="Q56" s="420">
        <f t="shared" si="28"/>
        <v>5622</v>
      </c>
      <c r="R56" s="420">
        <f t="shared" si="28"/>
        <v>3864</v>
      </c>
      <c r="S56" s="421">
        <f t="shared" si="28"/>
        <v>17743.3</v>
      </c>
      <c r="AA56" s="414"/>
      <c r="AB56" s="415"/>
      <c r="AC56" s="415"/>
      <c r="AD56" s="415"/>
    </row>
    <row r="57" spans="1:30" ht="15" customHeight="1" x14ac:dyDescent="0.25">
      <c r="A57" s="392"/>
      <c r="B57" s="392"/>
      <c r="C57" s="392"/>
      <c r="T57" s="391"/>
      <c r="AA57" s="406"/>
      <c r="AB57" s="407"/>
      <c r="AC57" s="407"/>
      <c r="AD57" s="407"/>
    </row>
    <row r="58" spans="1:30" ht="15" customHeight="1" x14ac:dyDescent="0.25">
      <c r="T58" s="391"/>
      <c r="AA58" s="406"/>
      <c r="AB58" s="407"/>
      <c r="AC58" s="407"/>
      <c r="AD58" s="407"/>
    </row>
    <row r="59" spans="1:30" ht="15" customHeight="1" x14ac:dyDescent="0.25">
      <c r="T59" s="391"/>
      <c r="AA59" s="406"/>
      <c r="AB59" s="407"/>
      <c r="AC59" s="407"/>
      <c r="AD59" s="407"/>
    </row>
    <row r="60" spans="1:30" ht="15" customHeight="1" x14ac:dyDescent="0.25">
      <c r="T60" s="391"/>
      <c r="AA60" s="406"/>
      <c r="AB60" s="407"/>
      <c r="AC60" s="407"/>
      <c r="AD60" s="407"/>
    </row>
    <row r="61" spans="1:30" ht="15" customHeight="1" x14ac:dyDescent="0.25">
      <c r="AA61" s="406"/>
      <c r="AB61" s="407"/>
      <c r="AC61" s="407"/>
      <c r="AD61" s="407"/>
    </row>
    <row r="62" spans="1:30" ht="15" customHeight="1" x14ac:dyDescent="0.25">
      <c r="AA62" s="406"/>
      <c r="AB62" s="407"/>
      <c r="AC62" s="407"/>
      <c r="AD62" s="407"/>
    </row>
    <row r="63" spans="1:30" ht="15" customHeight="1" x14ac:dyDescent="0.25">
      <c r="AA63" s="406"/>
      <c r="AB63" s="407"/>
      <c r="AC63" s="407"/>
      <c r="AD63" s="407"/>
    </row>
    <row r="64" spans="1:30" ht="15" customHeight="1" x14ac:dyDescent="0.25">
      <c r="AA64" s="406"/>
      <c r="AB64" s="407"/>
      <c r="AC64" s="407"/>
      <c r="AD64" s="407"/>
    </row>
    <row r="65" spans="27:30" ht="15" customHeight="1" x14ac:dyDescent="0.25">
      <c r="AA65" s="406"/>
      <c r="AB65" s="407"/>
      <c r="AC65" s="407"/>
      <c r="AD65" s="407"/>
    </row>
    <row r="66" spans="27:30" ht="15" customHeight="1" x14ac:dyDescent="0.25">
      <c r="AA66" s="406"/>
      <c r="AB66" s="407"/>
      <c r="AC66" s="407"/>
      <c r="AD66" s="407"/>
    </row>
    <row r="67" spans="27:30" ht="15" customHeight="1" x14ac:dyDescent="0.25">
      <c r="AA67" s="406"/>
      <c r="AB67" s="407"/>
      <c r="AC67" s="407"/>
      <c r="AD67" s="407"/>
    </row>
    <row r="68" spans="27:30" ht="15" customHeight="1" x14ac:dyDescent="0.25">
      <c r="AA68" s="406"/>
      <c r="AB68" s="407"/>
      <c r="AC68" s="407"/>
      <c r="AD68" s="407"/>
    </row>
    <row r="69" spans="27:30" ht="15" customHeight="1" x14ac:dyDescent="0.25">
      <c r="AA69" s="406"/>
      <c r="AB69" s="407"/>
      <c r="AC69" s="407"/>
      <c r="AD69" s="407"/>
    </row>
    <row r="70" spans="27:30" ht="15" customHeight="1" x14ac:dyDescent="0.25">
      <c r="AA70" s="406"/>
      <c r="AB70" s="407"/>
      <c r="AC70" s="407"/>
      <c r="AD70" s="407"/>
    </row>
    <row r="71" spans="27:30" ht="15" customHeight="1" x14ac:dyDescent="0.25">
      <c r="AA71" s="406"/>
      <c r="AB71" s="407"/>
      <c r="AC71" s="407"/>
      <c r="AD71" s="407"/>
    </row>
    <row r="72" spans="27:30" ht="15" customHeight="1" x14ac:dyDescent="0.25">
      <c r="AA72" s="406"/>
      <c r="AB72" s="407"/>
      <c r="AC72" s="407"/>
      <c r="AD72" s="407"/>
    </row>
    <row r="73" spans="27:30" ht="15" customHeight="1" x14ac:dyDescent="0.25">
      <c r="AA73" s="406"/>
      <c r="AB73" s="407"/>
      <c r="AC73" s="407"/>
      <c r="AD73" s="407"/>
    </row>
    <row r="74" spans="27:30" ht="15" customHeight="1" x14ac:dyDescent="0.25">
      <c r="AA74" s="406"/>
      <c r="AB74" s="407"/>
      <c r="AC74" s="407"/>
      <c r="AD74" s="407"/>
    </row>
    <row r="75" spans="27:30" ht="15" customHeight="1" x14ac:dyDescent="0.25">
      <c r="AA75" s="406"/>
      <c r="AB75" s="407"/>
      <c r="AC75" s="407"/>
      <c r="AD75" s="407"/>
    </row>
    <row r="76" spans="27:30" ht="15" customHeight="1" x14ac:dyDescent="0.25">
      <c r="AA76" s="406"/>
      <c r="AB76" s="407"/>
      <c r="AC76" s="407"/>
      <c r="AD76" s="407"/>
    </row>
    <row r="77" spans="27:30" ht="15" customHeight="1" x14ac:dyDescent="0.25">
      <c r="AA77" s="406"/>
      <c r="AB77" s="407"/>
      <c r="AC77" s="407"/>
      <c r="AD77" s="407"/>
    </row>
    <row r="78" spans="27:30" ht="15" customHeight="1" x14ac:dyDescent="0.25">
      <c r="AA78" s="406"/>
      <c r="AB78" s="407"/>
      <c r="AC78" s="407"/>
      <c r="AD78" s="407"/>
    </row>
    <row r="79" spans="27:30" ht="15" customHeight="1" x14ac:dyDescent="0.25">
      <c r="AA79" s="406"/>
      <c r="AB79" s="407"/>
      <c r="AC79" s="407"/>
      <c r="AD79" s="407"/>
    </row>
    <row r="80" spans="27:30" ht="15" customHeight="1" x14ac:dyDescent="0.25">
      <c r="AA80" s="406"/>
      <c r="AB80" s="407"/>
      <c r="AC80" s="407"/>
      <c r="AD80" s="407"/>
    </row>
    <row r="81" spans="27:30" ht="15" customHeight="1" x14ac:dyDescent="0.25">
      <c r="AA81" s="406"/>
      <c r="AB81" s="407"/>
      <c r="AC81" s="407"/>
      <c r="AD81" s="407"/>
    </row>
    <row r="82" spans="27:30" ht="15" customHeight="1" x14ac:dyDescent="0.25">
      <c r="AA82" s="406"/>
      <c r="AB82" s="407"/>
      <c r="AC82" s="407"/>
      <c r="AD82" s="407"/>
    </row>
    <row r="83" spans="27:30" ht="15" customHeight="1" x14ac:dyDescent="0.25">
      <c r="AA83" s="406"/>
      <c r="AB83" s="407"/>
      <c r="AC83" s="407"/>
      <c r="AD83" s="407"/>
    </row>
    <row r="84" spans="27:30" ht="15" customHeight="1" x14ac:dyDescent="0.25">
      <c r="AA84" s="406"/>
      <c r="AB84" s="407"/>
      <c r="AC84" s="407"/>
      <c r="AD84" s="407"/>
    </row>
    <row r="85" spans="27:30" ht="15" customHeight="1" x14ac:dyDescent="0.25">
      <c r="AA85" s="406"/>
      <c r="AB85" s="407"/>
      <c r="AC85" s="407"/>
      <c r="AD85" s="407"/>
    </row>
    <row r="86" spans="27:30" ht="15" customHeight="1" x14ac:dyDescent="0.25">
      <c r="AA86" s="406"/>
      <c r="AB86" s="407"/>
      <c r="AC86" s="407"/>
      <c r="AD86" s="407"/>
    </row>
    <row r="87" spans="27:30" ht="15" customHeight="1" x14ac:dyDescent="0.25">
      <c r="AA87" s="406"/>
      <c r="AB87" s="407"/>
      <c r="AC87" s="407"/>
      <c r="AD87" s="407"/>
    </row>
    <row r="88" spans="27:30" ht="15" customHeight="1" x14ac:dyDescent="0.25">
      <c r="AA88" s="406"/>
      <c r="AB88" s="407"/>
      <c r="AC88" s="407"/>
      <c r="AD88" s="407"/>
    </row>
    <row r="89" spans="27:30" ht="15" customHeight="1" x14ac:dyDescent="0.25">
      <c r="AA89" s="406"/>
      <c r="AB89" s="407"/>
      <c r="AC89" s="407"/>
      <c r="AD89" s="407"/>
    </row>
    <row r="90" spans="27:30" ht="15" customHeight="1" x14ac:dyDescent="0.25">
      <c r="AA90" s="406"/>
      <c r="AB90" s="407"/>
      <c r="AC90" s="407"/>
      <c r="AD90" s="407"/>
    </row>
    <row r="91" spans="27:30" ht="15" customHeight="1" x14ac:dyDescent="0.25">
      <c r="AA91" s="406"/>
      <c r="AB91" s="407"/>
      <c r="AC91" s="407"/>
      <c r="AD91" s="407"/>
    </row>
    <row r="92" spans="27:30" ht="15" customHeight="1" x14ac:dyDescent="0.25">
      <c r="AA92" s="406"/>
      <c r="AB92" s="407"/>
      <c r="AC92" s="407"/>
      <c r="AD92" s="407"/>
    </row>
    <row r="93" spans="27:30" ht="15" customHeight="1" x14ac:dyDescent="0.25">
      <c r="AA93" s="406"/>
      <c r="AB93" s="407"/>
      <c r="AC93" s="407"/>
      <c r="AD93" s="407"/>
    </row>
    <row r="94" spans="27:30" ht="15" customHeight="1" x14ac:dyDescent="0.25">
      <c r="AA94" s="406"/>
      <c r="AB94" s="407"/>
      <c r="AC94" s="407"/>
      <c r="AD94" s="407"/>
    </row>
    <row r="95" spans="27:30" ht="15" customHeight="1" x14ac:dyDescent="0.25">
      <c r="AA95" s="406"/>
      <c r="AB95" s="407"/>
      <c r="AC95" s="407"/>
      <c r="AD95" s="407"/>
    </row>
  </sheetData>
  <sheetProtection sheet="1" objects="1" scenarios="1" formatColumns="0" formatRows="0" autoFilter="0"/>
  <mergeCells count="6">
    <mergeCell ref="B51:B54"/>
    <mergeCell ref="B4:B11"/>
    <mergeCell ref="B13:B19"/>
    <mergeCell ref="B21:B30"/>
    <mergeCell ref="B32:B39"/>
    <mergeCell ref="B41:B49"/>
  </mergeCells>
  <pageMargins left="0.7" right="0.7" top="0.75" bottom="0.75" header="0.3" footer="0.3"/>
  <pageSetup scale="3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pageSetUpPr fitToPage="1"/>
  </sheetPr>
  <dimension ref="B1:I81"/>
  <sheetViews>
    <sheetView zoomScaleNormal="100" zoomScaleSheetLayoutView="85" workbookViewId="0">
      <selection activeCell="G51" sqref="G51"/>
    </sheetView>
  </sheetViews>
  <sheetFormatPr defaultColWidth="111" defaultRowHeight="15.5" x14ac:dyDescent="0.35"/>
  <cols>
    <col min="1" max="1" width="2.453125" style="7" customWidth="1"/>
    <col min="2" max="2" width="4" style="7" bestFit="1" customWidth="1"/>
    <col min="3" max="3" width="32.453125" style="7" customWidth="1"/>
    <col min="4" max="4" width="32" style="7" bestFit="1" customWidth="1"/>
    <col min="5" max="5" width="15.54296875" style="7" bestFit="1" customWidth="1"/>
    <col min="6" max="6" width="17.26953125" style="7" customWidth="1"/>
    <col min="7" max="7" width="74.7265625" style="7" bestFit="1" customWidth="1"/>
    <col min="8" max="8" width="18.54296875" style="7" customWidth="1"/>
    <col min="9" max="9" width="4" style="7" customWidth="1"/>
    <col min="10" max="10" width="17.26953125" style="7" customWidth="1"/>
    <col min="11" max="11" width="14" style="7" customWidth="1"/>
    <col min="12" max="12" width="8.26953125" style="7" customWidth="1"/>
    <col min="13" max="13" width="22.7265625" style="7" customWidth="1"/>
    <col min="14" max="16384" width="111" style="7"/>
  </cols>
  <sheetData>
    <row r="1" spans="3:8" ht="15" customHeight="1" x14ac:dyDescent="0.35">
      <c r="C1" s="24" t="s">
        <v>0</v>
      </c>
      <c r="D1" s="24"/>
      <c r="E1" s="24"/>
      <c r="F1" s="24"/>
      <c r="G1" s="24"/>
      <c r="H1" s="24"/>
    </row>
    <row r="2" spans="3:8" ht="15" customHeight="1" x14ac:dyDescent="0.35">
      <c r="C2" s="24" t="s">
        <v>87</v>
      </c>
      <c r="D2" s="24"/>
      <c r="E2" s="24"/>
      <c r="F2" s="24"/>
      <c r="G2" s="24"/>
      <c r="H2" s="24"/>
    </row>
    <row r="3" spans="3:8" ht="15" customHeight="1" x14ac:dyDescent="0.35">
      <c r="C3" s="24"/>
      <c r="D3" s="24"/>
      <c r="E3" s="24"/>
      <c r="F3" s="24"/>
      <c r="G3" s="24"/>
      <c r="H3" s="24"/>
    </row>
    <row r="4" spans="3:8" ht="15" customHeight="1" x14ac:dyDescent="0.35">
      <c r="C4" s="260" t="s">
        <v>88</v>
      </c>
      <c r="D4" s="260"/>
      <c r="E4" s="1"/>
      <c r="F4" s="1"/>
      <c r="G4" s="1"/>
      <c r="H4" s="1"/>
    </row>
    <row r="5" spans="3:8" ht="15" customHeight="1" x14ac:dyDescent="0.35">
      <c r="C5" s="465" t="s">
        <v>89</v>
      </c>
      <c r="D5" s="465"/>
      <c r="E5" s="465"/>
      <c r="F5" s="465"/>
      <c r="G5" s="465"/>
      <c r="H5" s="465"/>
    </row>
    <row r="6" spans="3:8" ht="15" customHeight="1" x14ac:dyDescent="0.35">
      <c r="C6" s="465"/>
      <c r="D6" s="465"/>
      <c r="E6" s="465"/>
      <c r="F6" s="465"/>
      <c r="G6" s="465"/>
      <c r="H6" s="465"/>
    </row>
    <row r="7" spans="3:8" ht="30" customHeight="1" x14ac:dyDescent="0.35">
      <c r="C7" s="261" t="s">
        <v>90</v>
      </c>
      <c r="D7" s="262" t="s">
        <v>91</v>
      </c>
      <c r="E7" s="262" t="s">
        <v>92</v>
      </c>
      <c r="F7" s="262" t="s">
        <v>93</v>
      </c>
      <c r="G7" s="261" t="s">
        <v>94</v>
      </c>
      <c r="H7" s="262" t="s">
        <v>95</v>
      </c>
    </row>
    <row r="8" spans="3:8" s="49" customFormat="1" ht="15" customHeight="1" x14ac:dyDescent="0.25">
      <c r="C8" s="300" t="s">
        <v>96</v>
      </c>
      <c r="D8" s="300" t="s">
        <v>97</v>
      </c>
      <c r="E8" s="294" t="s">
        <v>98</v>
      </c>
      <c r="F8" s="294" t="s">
        <v>99</v>
      </c>
      <c r="G8" s="307" t="s">
        <v>100</v>
      </c>
      <c r="H8" s="330">
        <v>0.86480000000000001</v>
      </c>
    </row>
    <row r="9" spans="3:8" s="49" customFormat="1" ht="15" customHeight="1" x14ac:dyDescent="0.25">
      <c r="C9" s="301" t="s">
        <v>101</v>
      </c>
      <c r="D9" s="301" t="s">
        <v>102</v>
      </c>
      <c r="E9" s="304" t="s">
        <v>103</v>
      </c>
      <c r="F9" s="305" t="s">
        <v>104</v>
      </c>
      <c r="G9" s="303" t="s">
        <v>105</v>
      </c>
      <c r="H9" s="331">
        <v>1</v>
      </c>
    </row>
    <row r="10" spans="3:8" s="49" customFormat="1" ht="15" customHeight="1" x14ac:dyDescent="0.25">
      <c r="C10" s="300" t="s">
        <v>14</v>
      </c>
      <c r="D10" s="300" t="s">
        <v>106</v>
      </c>
      <c r="E10" s="306" t="s">
        <v>107</v>
      </c>
      <c r="F10" s="294" t="s">
        <v>108</v>
      </c>
      <c r="G10" s="307" t="s">
        <v>109</v>
      </c>
      <c r="H10" s="330">
        <v>0.82420000000000004</v>
      </c>
    </row>
    <row r="11" spans="3:8" s="49" customFormat="1" ht="15" customHeight="1" x14ac:dyDescent="0.25">
      <c r="C11" s="302" t="s">
        <v>15</v>
      </c>
      <c r="D11" s="302" t="s">
        <v>110</v>
      </c>
      <c r="E11" s="304" t="s">
        <v>111</v>
      </c>
      <c r="F11" s="305" t="s">
        <v>112</v>
      </c>
      <c r="G11" s="308" t="s">
        <v>113</v>
      </c>
      <c r="H11" s="332">
        <v>0.82420000000000004</v>
      </c>
    </row>
    <row r="12" spans="3:8" s="49" customFormat="1" ht="15" customHeight="1" x14ac:dyDescent="0.25">
      <c r="C12" s="300" t="s">
        <v>114</v>
      </c>
      <c r="D12" s="300" t="s">
        <v>115</v>
      </c>
      <c r="E12" s="306" t="s">
        <v>116</v>
      </c>
      <c r="F12" s="294" t="s">
        <v>117</v>
      </c>
      <c r="G12" s="307" t="s">
        <v>118</v>
      </c>
      <c r="H12" s="330">
        <v>1</v>
      </c>
    </row>
    <row r="13" spans="3:8" s="49" customFormat="1" ht="15" customHeight="1" x14ac:dyDescent="0.25">
      <c r="C13" s="302" t="s">
        <v>17</v>
      </c>
      <c r="D13" s="302" t="s">
        <v>119</v>
      </c>
      <c r="E13" s="304" t="s">
        <v>120</v>
      </c>
      <c r="F13" s="305" t="s">
        <v>121</v>
      </c>
      <c r="G13" s="308" t="s">
        <v>122</v>
      </c>
      <c r="H13" s="332">
        <v>0.82420000000000004</v>
      </c>
    </row>
    <row r="14" spans="3:8" s="49" customFormat="1" ht="15" customHeight="1" x14ac:dyDescent="0.25">
      <c r="C14" s="300" t="s">
        <v>18</v>
      </c>
      <c r="D14" s="300" t="s">
        <v>123</v>
      </c>
      <c r="E14" s="306" t="s">
        <v>124</v>
      </c>
      <c r="F14" s="294" t="s">
        <v>125</v>
      </c>
      <c r="G14" s="307" t="s">
        <v>126</v>
      </c>
      <c r="H14" s="330">
        <v>0.82420000000000004</v>
      </c>
    </row>
    <row r="15" spans="3:8" s="49" customFormat="1" ht="15" customHeight="1" x14ac:dyDescent="0.25">
      <c r="C15" s="302" t="s">
        <v>19</v>
      </c>
      <c r="D15" s="302" t="s">
        <v>127</v>
      </c>
      <c r="E15" s="304" t="s">
        <v>128</v>
      </c>
      <c r="F15" s="305" t="s">
        <v>129</v>
      </c>
      <c r="G15" s="308" t="s">
        <v>130</v>
      </c>
      <c r="H15" s="332">
        <v>1</v>
      </c>
    </row>
    <row r="16" spans="3:8" s="49" customFormat="1" ht="15" customHeight="1" x14ac:dyDescent="0.25">
      <c r="C16" s="300" t="s">
        <v>131</v>
      </c>
      <c r="D16" s="300" t="s">
        <v>132</v>
      </c>
      <c r="E16" s="306" t="s">
        <v>128</v>
      </c>
      <c r="F16" s="294" t="s">
        <v>133</v>
      </c>
      <c r="G16" s="307" t="s">
        <v>134</v>
      </c>
      <c r="H16" s="330">
        <v>1</v>
      </c>
    </row>
    <row r="17" spans="3:9" s="49" customFormat="1" ht="15" customHeight="1" x14ac:dyDescent="0.25">
      <c r="C17" s="302" t="s">
        <v>135</v>
      </c>
      <c r="D17" s="302" t="s">
        <v>115</v>
      </c>
      <c r="E17" s="304" t="s">
        <v>136</v>
      </c>
      <c r="F17" s="305" t="s">
        <v>137</v>
      </c>
      <c r="G17" s="308" t="s">
        <v>138</v>
      </c>
      <c r="H17" s="332">
        <v>1</v>
      </c>
    </row>
    <row r="18" spans="3:9" s="49" customFormat="1" ht="15" customHeight="1" x14ac:dyDescent="0.25">
      <c r="C18" s="300" t="s">
        <v>22</v>
      </c>
      <c r="D18" s="300" t="s">
        <v>139</v>
      </c>
      <c r="E18" s="306" t="s">
        <v>140</v>
      </c>
      <c r="F18" s="294" t="s">
        <v>108</v>
      </c>
      <c r="G18" s="307" t="s">
        <v>141</v>
      </c>
      <c r="H18" s="330">
        <v>0.82420000000000004</v>
      </c>
    </row>
    <row r="19" spans="3:9" s="49" customFormat="1" ht="15" customHeight="1" x14ac:dyDescent="0.25">
      <c r="C19" s="302" t="s">
        <v>23</v>
      </c>
      <c r="D19" s="302" t="s">
        <v>119</v>
      </c>
      <c r="E19" s="304" t="s">
        <v>142</v>
      </c>
      <c r="F19" s="305">
        <v>2032</v>
      </c>
      <c r="G19" s="308" t="s">
        <v>143</v>
      </c>
      <c r="H19" s="332">
        <v>0.86670000000000003</v>
      </c>
    </row>
    <row r="20" spans="3:9" s="49" customFormat="1" ht="15" customHeight="1" x14ac:dyDescent="0.25">
      <c r="C20" s="300" t="s">
        <v>144</v>
      </c>
      <c r="D20" s="300" t="s">
        <v>145</v>
      </c>
      <c r="E20" s="306" t="s">
        <v>146</v>
      </c>
      <c r="F20" s="294" t="s">
        <v>147</v>
      </c>
      <c r="G20" s="307" t="s">
        <v>148</v>
      </c>
      <c r="H20" s="330">
        <v>1</v>
      </c>
    </row>
    <row r="21" spans="3:9" s="49" customFormat="1" ht="15" customHeight="1" x14ac:dyDescent="0.25">
      <c r="C21" s="302" t="s">
        <v>149</v>
      </c>
      <c r="D21" s="302" t="s">
        <v>150</v>
      </c>
      <c r="E21" s="304" t="s">
        <v>107</v>
      </c>
      <c r="F21" s="305">
        <v>2025</v>
      </c>
      <c r="G21" s="308" t="s">
        <v>151</v>
      </c>
      <c r="H21" s="332">
        <v>0.82420000000000004</v>
      </c>
    </row>
    <row r="22" spans="3:9" s="49" customFormat="1" ht="15" customHeight="1" x14ac:dyDescent="0.25">
      <c r="C22" s="300" t="s">
        <v>27</v>
      </c>
      <c r="D22" s="300" t="s">
        <v>152</v>
      </c>
      <c r="E22" s="306" t="s">
        <v>153</v>
      </c>
      <c r="F22" s="294">
        <v>2029</v>
      </c>
      <c r="G22" s="307" t="s">
        <v>154</v>
      </c>
      <c r="H22" s="330">
        <v>1</v>
      </c>
    </row>
    <row r="23" spans="3:9" s="49" customFormat="1" ht="15" customHeight="1" x14ac:dyDescent="0.25">
      <c r="C23" s="302" t="s">
        <v>28</v>
      </c>
      <c r="D23" s="302" t="s">
        <v>155</v>
      </c>
      <c r="E23" s="304" t="s">
        <v>156</v>
      </c>
      <c r="F23" s="305" t="s">
        <v>157</v>
      </c>
      <c r="G23" s="308" t="s">
        <v>158</v>
      </c>
      <c r="H23" s="332">
        <v>0.86670000000000003</v>
      </c>
    </row>
    <row r="24" spans="3:9" s="49" customFormat="1" ht="15" customHeight="1" x14ac:dyDescent="0.25">
      <c r="C24" s="300" t="s">
        <v>159</v>
      </c>
      <c r="D24" s="300" t="s">
        <v>160</v>
      </c>
      <c r="E24" s="306" t="s">
        <v>124</v>
      </c>
      <c r="F24" s="294" t="s">
        <v>161</v>
      </c>
      <c r="G24" s="307" t="s">
        <v>162</v>
      </c>
      <c r="H24" s="330">
        <v>0.82420000000000004</v>
      </c>
    </row>
    <row r="25" spans="3:9" s="49" customFormat="1" ht="15" customHeight="1" x14ac:dyDescent="0.25">
      <c r="C25" s="302" t="s">
        <v>30</v>
      </c>
      <c r="D25" s="302" t="s">
        <v>155</v>
      </c>
      <c r="E25" s="304" t="s">
        <v>124</v>
      </c>
      <c r="F25" s="305">
        <v>2033</v>
      </c>
      <c r="G25" s="308" t="s">
        <v>143</v>
      </c>
      <c r="H25" s="332">
        <v>0.82420000000000004</v>
      </c>
    </row>
    <row r="26" spans="3:9" s="49" customFormat="1" ht="15" customHeight="1" x14ac:dyDescent="0.25">
      <c r="C26" s="300" t="s">
        <v>31</v>
      </c>
      <c r="D26" s="300" t="s">
        <v>163</v>
      </c>
      <c r="E26" s="306" t="s">
        <v>128</v>
      </c>
      <c r="F26" s="294" t="s">
        <v>164</v>
      </c>
      <c r="G26" s="307" t="s">
        <v>165</v>
      </c>
      <c r="H26" s="330">
        <v>1</v>
      </c>
    </row>
    <row r="27" spans="3:9" s="49" customFormat="1" ht="15" customHeight="1" x14ac:dyDescent="0.25">
      <c r="C27" s="302" t="s">
        <v>166</v>
      </c>
      <c r="D27" s="302" t="s">
        <v>167</v>
      </c>
      <c r="E27" s="304" t="s">
        <v>153</v>
      </c>
      <c r="F27" s="305">
        <v>2033</v>
      </c>
      <c r="G27" s="308" t="s">
        <v>168</v>
      </c>
      <c r="H27" s="332">
        <v>1</v>
      </c>
    </row>
    <row r="28" spans="3:9" s="49" customFormat="1" ht="15" customHeight="1" x14ac:dyDescent="0.25">
      <c r="C28" s="300" t="s">
        <v>169</v>
      </c>
      <c r="D28" s="300" t="s">
        <v>170</v>
      </c>
      <c r="E28" s="306" t="s">
        <v>124</v>
      </c>
      <c r="F28" s="294">
        <v>2034</v>
      </c>
      <c r="G28" s="307" t="s">
        <v>171</v>
      </c>
      <c r="H28" s="330">
        <v>0.82420000000000004</v>
      </c>
    </row>
    <row r="29" spans="3:9" s="49" customFormat="1" ht="15" customHeight="1" x14ac:dyDescent="0.25">
      <c r="C29" s="302" t="s">
        <v>172</v>
      </c>
      <c r="D29" s="302" t="s">
        <v>173</v>
      </c>
      <c r="E29" s="304" t="s">
        <v>136</v>
      </c>
      <c r="F29" s="305" t="s">
        <v>174</v>
      </c>
      <c r="G29" s="308" t="s">
        <v>175</v>
      </c>
      <c r="H29" s="332">
        <v>1</v>
      </c>
    </row>
    <row r="30" spans="3:9" s="49" customFormat="1" ht="15" customHeight="1" x14ac:dyDescent="0.25">
      <c r="C30" s="300" t="s">
        <v>176</v>
      </c>
      <c r="D30" s="300" t="s">
        <v>177</v>
      </c>
      <c r="E30" s="306" t="s">
        <v>136</v>
      </c>
      <c r="F30" s="294" t="s">
        <v>178</v>
      </c>
      <c r="G30" s="307" t="s">
        <v>179</v>
      </c>
      <c r="H30" s="330">
        <v>1</v>
      </c>
    </row>
    <row r="31" spans="3:9" ht="15" customHeight="1" x14ac:dyDescent="0.35">
      <c r="C31" s="302" t="s">
        <v>180</v>
      </c>
      <c r="D31" s="302" t="s">
        <v>181</v>
      </c>
      <c r="E31" s="304" t="s">
        <v>182</v>
      </c>
      <c r="F31" s="305">
        <v>2038</v>
      </c>
      <c r="G31" s="308" t="s">
        <v>183</v>
      </c>
      <c r="H31" s="332">
        <v>1</v>
      </c>
    </row>
    <row r="32" spans="3:9" ht="15" customHeight="1" x14ac:dyDescent="0.35">
      <c r="C32" s="300" t="s">
        <v>184</v>
      </c>
      <c r="D32" s="300" t="s">
        <v>185</v>
      </c>
      <c r="E32" s="306" t="s">
        <v>182</v>
      </c>
      <c r="F32" s="294" t="s">
        <v>186</v>
      </c>
      <c r="G32" s="307" t="s">
        <v>187</v>
      </c>
      <c r="H32" s="330">
        <v>1</v>
      </c>
      <c r="I32" s="293"/>
    </row>
    <row r="33" spans="3:9" ht="15" customHeight="1" x14ac:dyDescent="0.35">
      <c r="C33" s="302" t="s">
        <v>188</v>
      </c>
      <c r="D33" s="302" t="s">
        <v>189</v>
      </c>
      <c r="E33" s="304" t="s">
        <v>136</v>
      </c>
      <c r="F33" s="305" t="s">
        <v>190</v>
      </c>
      <c r="G33" s="308" t="s">
        <v>191</v>
      </c>
      <c r="H33" s="332">
        <v>1</v>
      </c>
      <c r="I33" s="293"/>
    </row>
    <row r="34" spans="3:9" ht="15" customHeight="1" x14ac:dyDescent="0.35">
      <c r="C34" s="300" t="s">
        <v>192</v>
      </c>
      <c r="D34" s="300" t="s">
        <v>193</v>
      </c>
      <c r="E34" s="306" t="s">
        <v>182</v>
      </c>
      <c r="F34" s="294">
        <v>2038</v>
      </c>
      <c r="G34" s="307" t="s">
        <v>194</v>
      </c>
      <c r="H34" s="330">
        <v>1</v>
      </c>
      <c r="I34" s="298"/>
    </row>
    <row r="35" spans="3:9" x14ac:dyDescent="0.35">
      <c r="C35" s="301" t="s">
        <v>195</v>
      </c>
      <c r="D35" s="301" t="s">
        <v>196</v>
      </c>
      <c r="E35" s="305" t="s">
        <v>182</v>
      </c>
      <c r="F35" s="305" t="s">
        <v>197</v>
      </c>
      <c r="G35" s="308" t="s">
        <v>198</v>
      </c>
      <c r="H35" s="331">
        <v>1</v>
      </c>
      <c r="I35" s="298"/>
    </row>
    <row r="36" spans="3:9" ht="15" customHeight="1" x14ac:dyDescent="0.35">
      <c r="C36" s="295"/>
      <c r="D36" s="295"/>
      <c r="E36" s="296"/>
      <c r="F36" s="296"/>
      <c r="G36" s="297"/>
      <c r="H36" s="267"/>
    </row>
    <row r="37" spans="3:9" ht="15" customHeight="1" x14ac:dyDescent="0.35">
      <c r="C37" s="260" t="s">
        <v>199</v>
      </c>
      <c r="D37" s="260"/>
      <c r="E37" s="268"/>
      <c r="F37" s="268"/>
      <c r="G37" s="268"/>
      <c r="H37" s="268"/>
    </row>
    <row r="38" spans="3:9" ht="15" customHeight="1" x14ac:dyDescent="0.35">
      <c r="C38" s="463" t="s">
        <v>200</v>
      </c>
      <c r="D38" s="463"/>
      <c r="E38" s="463"/>
      <c r="F38" s="463"/>
      <c r="G38" s="463"/>
      <c r="H38" s="463"/>
    </row>
    <row r="39" spans="3:9" ht="15" customHeight="1" x14ac:dyDescent="0.35">
      <c r="C39" s="463"/>
      <c r="D39" s="463"/>
      <c r="E39" s="463"/>
      <c r="F39" s="463"/>
      <c r="G39" s="463"/>
      <c r="H39" s="463"/>
    </row>
    <row r="40" spans="3:9" ht="30" customHeight="1" x14ac:dyDescent="0.35">
      <c r="C40" s="261" t="s">
        <v>90</v>
      </c>
      <c r="D40" s="262" t="s">
        <v>91</v>
      </c>
      <c r="E40" s="262" t="s">
        <v>92</v>
      </c>
      <c r="F40" s="262" t="s">
        <v>93</v>
      </c>
      <c r="G40" s="261" t="s">
        <v>94</v>
      </c>
      <c r="H40" s="262" t="s">
        <v>201</v>
      </c>
    </row>
    <row r="41" spans="3:9" s="49" customFormat="1" x14ac:dyDescent="0.25">
      <c r="C41" s="33" t="s">
        <v>202</v>
      </c>
      <c r="D41" s="264" t="s">
        <v>203</v>
      </c>
      <c r="E41" s="263" t="s">
        <v>204</v>
      </c>
      <c r="F41" s="294" t="s">
        <v>205</v>
      </c>
      <c r="G41" s="33" t="s">
        <v>206</v>
      </c>
      <c r="H41" s="467">
        <v>1</v>
      </c>
    </row>
    <row r="42" spans="3:9" s="49" customFormat="1" x14ac:dyDescent="0.25">
      <c r="C42" s="32" t="s">
        <v>207</v>
      </c>
      <c r="D42" s="266" t="s">
        <v>208</v>
      </c>
      <c r="E42" s="265" t="s">
        <v>103</v>
      </c>
      <c r="F42" s="269" t="s">
        <v>209</v>
      </c>
      <c r="G42" s="32" t="s">
        <v>210</v>
      </c>
      <c r="H42" s="468"/>
    </row>
    <row r="43" spans="3:9" s="49" customFormat="1" x14ac:dyDescent="0.25">
      <c r="C43" s="33" t="s">
        <v>211</v>
      </c>
      <c r="D43" s="264" t="s">
        <v>212</v>
      </c>
      <c r="E43" s="263" t="s">
        <v>182</v>
      </c>
      <c r="F43" s="294" t="s">
        <v>209</v>
      </c>
      <c r="G43" s="33" t="s">
        <v>210</v>
      </c>
      <c r="H43" s="468"/>
    </row>
    <row r="44" spans="3:9" s="49" customFormat="1" x14ac:dyDescent="0.25">
      <c r="C44" s="32" t="s">
        <v>213</v>
      </c>
      <c r="D44" s="266" t="s">
        <v>214</v>
      </c>
      <c r="E44" s="265" t="s">
        <v>182</v>
      </c>
      <c r="F44" s="269" t="s">
        <v>215</v>
      </c>
      <c r="G44" s="32" t="s">
        <v>216</v>
      </c>
      <c r="H44" s="468"/>
    </row>
    <row r="45" spans="3:9" s="49" customFormat="1" x14ac:dyDescent="0.25">
      <c r="C45" s="33" t="s">
        <v>217</v>
      </c>
      <c r="D45" s="264" t="s">
        <v>218</v>
      </c>
      <c r="E45" s="263" t="s">
        <v>182</v>
      </c>
      <c r="F45" s="294" t="s">
        <v>209</v>
      </c>
      <c r="G45" s="33" t="s">
        <v>219</v>
      </c>
      <c r="H45" s="468"/>
    </row>
    <row r="46" spans="3:9" s="49" customFormat="1" x14ac:dyDescent="0.25">
      <c r="C46" s="32" t="s">
        <v>220</v>
      </c>
      <c r="D46" s="266" t="s">
        <v>221</v>
      </c>
      <c r="E46" s="265" t="s">
        <v>182</v>
      </c>
      <c r="F46" s="269" t="s">
        <v>222</v>
      </c>
      <c r="G46" s="32" t="s">
        <v>223</v>
      </c>
      <c r="H46" s="468"/>
    </row>
    <row r="47" spans="3:9" s="49" customFormat="1" x14ac:dyDescent="0.25">
      <c r="C47" s="33" t="s">
        <v>224</v>
      </c>
      <c r="D47" s="264" t="s">
        <v>225</v>
      </c>
      <c r="E47" s="263" t="s">
        <v>103</v>
      </c>
      <c r="F47" s="294">
        <v>2041</v>
      </c>
      <c r="G47" s="33" t="s">
        <v>226</v>
      </c>
      <c r="H47" s="468"/>
    </row>
    <row r="48" spans="3:9" s="49" customFormat="1" x14ac:dyDescent="0.25">
      <c r="C48" s="32" t="s">
        <v>227</v>
      </c>
      <c r="D48" s="266" t="s">
        <v>212</v>
      </c>
      <c r="E48" s="265" t="s">
        <v>107</v>
      </c>
      <c r="F48" s="269" t="s">
        <v>209</v>
      </c>
      <c r="G48" s="32" t="s">
        <v>228</v>
      </c>
      <c r="H48" s="274">
        <v>0.82420000000000004</v>
      </c>
    </row>
    <row r="49" spans="2:9" s="49" customFormat="1" x14ac:dyDescent="0.25">
      <c r="C49" s="33" t="s">
        <v>229</v>
      </c>
      <c r="D49" s="264" t="s">
        <v>230</v>
      </c>
      <c r="E49" s="263" t="s">
        <v>128</v>
      </c>
      <c r="F49" s="294">
        <v>2037</v>
      </c>
      <c r="G49" s="33" t="s">
        <v>134</v>
      </c>
      <c r="H49" s="469">
        <v>1</v>
      </c>
    </row>
    <row r="50" spans="2:9" s="49" customFormat="1" x14ac:dyDescent="0.25">
      <c r="C50" s="32" t="s">
        <v>231</v>
      </c>
      <c r="D50" s="266" t="s">
        <v>225</v>
      </c>
      <c r="E50" s="265" t="s">
        <v>136</v>
      </c>
      <c r="F50" s="269">
        <v>2039</v>
      </c>
      <c r="G50" s="32" t="s">
        <v>130</v>
      </c>
      <c r="H50" s="469"/>
    </row>
    <row r="51" spans="2:9" s="49" customFormat="1" x14ac:dyDescent="0.25">
      <c r="C51" s="33" t="s">
        <v>232</v>
      </c>
      <c r="D51" s="264" t="s">
        <v>233</v>
      </c>
      <c r="E51" s="263" t="s">
        <v>128</v>
      </c>
      <c r="F51" s="294">
        <v>2035</v>
      </c>
      <c r="G51" s="33" t="s">
        <v>228</v>
      </c>
      <c r="H51" s="469"/>
    </row>
    <row r="52" spans="2:9" s="49" customFormat="1" x14ac:dyDescent="0.25">
      <c r="C52" s="32" t="s">
        <v>234</v>
      </c>
      <c r="D52" s="266" t="s">
        <v>189</v>
      </c>
      <c r="E52" s="265" t="s">
        <v>136</v>
      </c>
      <c r="F52" s="269" t="s">
        <v>209</v>
      </c>
      <c r="G52" s="32" t="s">
        <v>210</v>
      </c>
      <c r="H52" s="469"/>
    </row>
    <row r="53" spans="2:9" s="49" customFormat="1" x14ac:dyDescent="0.25">
      <c r="C53" s="33" t="s">
        <v>235</v>
      </c>
      <c r="D53" s="264" t="s">
        <v>236</v>
      </c>
      <c r="E53" s="263" t="s">
        <v>128</v>
      </c>
      <c r="F53" s="294" t="s">
        <v>209</v>
      </c>
      <c r="G53" s="33" t="s">
        <v>237</v>
      </c>
      <c r="H53" s="469"/>
    </row>
    <row r="54" spans="2:9" s="49" customFormat="1" x14ac:dyDescent="0.25">
      <c r="C54" s="32" t="s">
        <v>238</v>
      </c>
      <c r="D54" s="266" t="s">
        <v>239</v>
      </c>
      <c r="E54" s="265" t="s">
        <v>128</v>
      </c>
      <c r="F54" s="269" t="s">
        <v>99</v>
      </c>
      <c r="G54" s="32" t="s">
        <v>134</v>
      </c>
      <c r="H54" s="469"/>
    </row>
    <row r="55" spans="2:9" x14ac:dyDescent="0.35">
      <c r="C55" s="33" t="s">
        <v>240</v>
      </c>
      <c r="D55" s="264" t="s">
        <v>241</v>
      </c>
      <c r="E55" s="263">
        <v>2025</v>
      </c>
      <c r="F55" s="294" t="s">
        <v>209</v>
      </c>
      <c r="G55" s="33" t="s">
        <v>228</v>
      </c>
      <c r="H55" s="469"/>
      <c r="I55" s="293"/>
    </row>
    <row r="56" spans="2:9" x14ac:dyDescent="0.35">
      <c r="C56" s="32" t="s">
        <v>447</v>
      </c>
      <c r="D56" s="266" t="s">
        <v>242</v>
      </c>
      <c r="E56" s="430">
        <v>2025</v>
      </c>
      <c r="F56" s="305" t="s">
        <v>209</v>
      </c>
      <c r="G56" s="32" t="s">
        <v>243</v>
      </c>
      <c r="H56" s="469"/>
      <c r="I56" s="293"/>
    </row>
    <row r="57" spans="2:9" ht="15" customHeight="1" x14ac:dyDescent="0.35">
      <c r="B57" s="1"/>
      <c r="C57" s="463" t="s">
        <v>448</v>
      </c>
      <c r="D57" s="463"/>
      <c r="E57" s="463"/>
      <c r="F57" s="463"/>
      <c r="G57" s="463"/>
      <c r="H57" s="463"/>
    </row>
    <row r="58" spans="2:9" ht="15" customHeight="1" x14ac:dyDescent="0.35">
      <c r="B58" s="1"/>
      <c r="C58" s="463"/>
      <c r="D58" s="463"/>
      <c r="E58" s="463"/>
      <c r="F58" s="463"/>
      <c r="G58" s="463"/>
      <c r="H58" s="463"/>
    </row>
    <row r="59" spans="2:9" ht="15" customHeight="1" x14ac:dyDescent="0.35">
      <c r="B59" s="1"/>
      <c r="C59" s="463"/>
      <c r="D59" s="463"/>
      <c r="E59" s="463"/>
      <c r="F59" s="463"/>
      <c r="G59" s="463"/>
      <c r="H59" s="463"/>
    </row>
    <row r="60" spans="2:9" ht="15" customHeight="1" x14ac:dyDescent="0.35">
      <c r="B60" s="1"/>
      <c r="C60" s="463"/>
      <c r="D60" s="463"/>
      <c r="E60" s="463"/>
      <c r="F60" s="463"/>
      <c r="G60" s="463"/>
      <c r="H60" s="463"/>
    </row>
    <row r="61" spans="2:9" ht="15" customHeight="1" x14ac:dyDescent="0.35">
      <c r="B61" s="1"/>
      <c r="C61" s="1" t="s">
        <v>40</v>
      </c>
      <c r="D61" s="1"/>
      <c r="E61" s="1"/>
      <c r="F61" s="1"/>
      <c r="G61" s="1"/>
      <c r="H61" s="1"/>
    </row>
    <row r="62" spans="2:9" ht="45" customHeight="1" x14ac:dyDescent="0.35">
      <c r="B62" s="8" t="s">
        <v>41</v>
      </c>
      <c r="C62" s="466" t="s">
        <v>244</v>
      </c>
      <c r="D62" s="466"/>
      <c r="E62" s="466"/>
      <c r="F62" s="466"/>
      <c r="G62" s="466"/>
      <c r="H62" s="466"/>
    </row>
    <row r="63" spans="2:9" ht="30" customHeight="1" x14ac:dyDescent="0.35">
      <c r="B63" s="8" t="s">
        <v>43</v>
      </c>
      <c r="C63" s="463" t="s">
        <v>245</v>
      </c>
      <c r="D63" s="463"/>
      <c r="E63" s="463"/>
      <c r="F63" s="463"/>
      <c r="G63" s="463"/>
      <c r="H63" s="463"/>
    </row>
    <row r="64" spans="2:9" ht="15" customHeight="1" x14ac:dyDescent="0.35">
      <c r="B64" s="8" t="s">
        <v>45</v>
      </c>
      <c r="C64" s="462" t="s">
        <v>246</v>
      </c>
      <c r="D64" s="462"/>
      <c r="E64" s="462"/>
      <c r="F64" s="462"/>
      <c r="G64" s="462"/>
      <c r="H64" s="462"/>
    </row>
    <row r="65" spans="2:8" ht="52.5" customHeight="1" x14ac:dyDescent="0.35">
      <c r="B65" s="8" t="s">
        <v>75</v>
      </c>
      <c r="C65" s="464" t="s">
        <v>247</v>
      </c>
      <c r="D65" s="464"/>
      <c r="E65" s="464"/>
      <c r="F65" s="464"/>
      <c r="G65" s="464"/>
      <c r="H65" s="464"/>
    </row>
    <row r="66" spans="2:8" ht="30" customHeight="1" x14ac:dyDescent="0.35">
      <c r="B66" s="8" t="s">
        <v>248</v>
      </c>
      <c r="C66" s="463" t="s">
        <v>249</v>
      </c>
      <c r="D66" s="463"/>
      <c r="E66" s="463"/>
      <c r="F66" s="463"/>
      <c r="G66" s="463"/>
      <c r="H66" s="463"/>
    </row>
    <row r="67" spans="2:8" ht="29.25" customHeight="1" x14ac:dyDescent="0.35">
      <c r="B67" s="8" t="s">
        <v>250</v>
      </c>
      <c r="C67" s="463" t="s">
        <v>251</v>
      </c>
      <c r="D67" s="463"/>
      <c r="E67" s="463"/>
      <c r="F67" s="463"/>
      <c r="G67" s="463"/>
      <c r="H67" s="463"/>
    </row>
    <row r="68" spans="2:8" ht="15" customHeight="1" x14ac:dyDescent="0.35">
      <c r="B68" s="8" t="s">
        <v>252</v>
      </c>
      <c r="C68" s="462" t="s">
        <v>253</v>
      </c>
      <c r="D68" s="462"/>
      <c r="E68" s="462"/>
      <c r="F68" s="462"/>
      <c r="G68" s="462"/>
      <c r="H68" s="462"/>
    </row>
    <row r="69" spans="2:8" ht="30" customHeight="1" x14ac:dyDescent="0.35">
      <c r="B69" s="8" t="s">
        <v>254</v>
      </c>
      <c r="C69" s="463" t="s">
        <v>255</v>
      </c>
      <c r="D69" s="463"/>
      <c r="E69" s="463"/>
      <c r="F69" s="463"/>
      <c r="G69" s="463"/>
      <c r="H69" s="463"/>
    </row>
    <row r="70" spans="2:8" ht="26.25" customHeight="1" x14ac:dyDescent="0.35">
      <c r="B70" s="8" t="s">
        <v>256</v>
      </c>
      <c r="C70" s="463" t="s">
        <v>257</v>
      </c>
      <c r="D70" s="463"/>
      <c r="E70" s="463"/>
      <c r="F70" s="463"/>
      <c r="G70" s="463"/>
      <c r="H70" s="463"/>
    </row>
    <row r="71" spans="2:8" ht="15" customHeight="1" x14ac:dyDescent="0.35">
      <c r="B71" s="8" t="s">
        <v>258</v>
      </c>
      <c r="C71" s="462" t="s">
        <v>259</v>
      </c>
      <c r="D71" s="462"/>
      <c r="E71" s="462"/>
      <c r="F71" s="462"/>
      <c r="G71" s="462"/>
      <c r="H71" s="462"/>
    </row>
    <row r="72" spans="2:8" ht="15" customHeight="1" x14ac:dyDescent="0.35">
      <c r="B72" s="8" t="s">
        <v>260</v>
      </c>
      <c r="C72" s="462" t="s">
        <v>261</v>
      </c>
      <c r="D72" s="462"/>
      <c r="E72" s="462"/>
      <c r="F72" s="462"/>
      <c r="G72" s="462"/>
      <c r="H72" s="462"/>
    </row>
    <row r="73" spans="2:8" ht="15" customHeight="1" x14ac:dyDescent="0.35">
      <c r="B73" s="8" t="s">
        <v>262</v>
      </c>
      <c r="C73" s="462" t="s">
        <v>263</v>
      </c>
      <c r="D73" s="462"/>
      <c r="E73" s="462"/>
      <c r="F73" s="462"/>
      <c r="G73" s="462"/>
      <c r="H73" s="462"/>
    </row>
    <row r="74" spans="2:8" ht="30" customHeight="1" x14ac:dyDescent="0.35">
      <c r="B74" s="8" t="s">
        <v>264</v>
      </c>
      <c r="C74" s="463" t="s">
        <v>265</v>
      </c>
      <c r="D74" s="463"/>
      <c r="E74" s="463"/>
      <c r="F74" s="463"/>
      <c r="G74" s="463"/>
      <c r="H74" s="463"/>
    </row>
    <row r="75" spans="2:8" x14ac:dyDescent="0.35">
      <c r="B75" s="8" t="s">
        <v>266</v>
      </c>
      <c r="C75" s="462" t="s">
        <v>267</v>
      </c>
      <c r="D75" s="462"/>
      <c r="E75" s="462"/>
      <c r="F75" s="462"/>
      <c r="G75" s="462"/>
      <c r="H75" s="462"/>
    </row>
    <row r="76" spans="2:8" x14ac:dyDescent="0.35">
      <c r="B76" s="8" t="s">
        <v>268</v>
      </c>
      <c r="C76" s="462" t="s">
        <v>269</v>
      </c>
      <c r="D76" s="462"/>
      <c r="E76" s="462"/>
      <c r="F76" s="462"/>
      <c r="G76" s="462"/>
      <c r="H76" s="462"/>
    </row>
    <row r="77" spans="2:8" ht="30" customHeight="1" x14ac:dyDescent="0.35">
      <c r="B77" s="8" t="s">
        <v>270</v>
      </c>
      <c r="C77" s="463" t="s">
        <v>271</v>
      </c>
      <c r="D77" s="463"/>
      <c r="E77" s="463"/>
      <c r="F77" s="463"/>
      <c r="G77" s="463"/>
      <c r="H77" s="463"/>
    </row>
    <row r="78" spans="2:8" ht="15" customHeight="1" x14ac:dyDescent="0.35">
      <c r="B78" s="8" t="s">
        <v>272</v>
      </c>
      <c r="C78" s="463" t="s">
        <v>273</v>
      </c>
      <c r="D78" s="463"/>
      <c r="E78" s="463"/>
      <c r="F78" s="463"/>
      <c r="G78" s="463"/>
      <c r="H78" s="463"/>
    </row>
    <row r="79" spans="2:8" ht="15" customHeight="1" x14ac:dyDescent="0.35">
      <c r="B79" s="8" t="s">
        <v>274</v>
      </c>
      <c r="C79" s="462" t="s">
        <v>275</v>
      </c>
      <c r="D79" s="462"/>
      <c r="E79" s="462"/>
      <c r="F79" s="462"/>
      <c r="G79" s="462"/>
      <c r="H79" s="462"/>
    </row>
    <row r="80" spans="2:8" ht="15" customHeight="1" x14ac:dyDescent="0.35">
      <c r="B80" s="8" t="s">
        <v>276</v>
      </c>
      <c r="C80" s="462" t="s">
        <v>277</v>
      </c>
      <c r="D80" s="462"/>
      <c r="E80" s="462"/>
      <c r="F80" s="462"/>
      <c r="G80" s="462"/>
      <c r="H80" s="462"/>
    </row>
    <row r="81" spans="2:8" ht="15.75" customHeight="1" x14ac:dyDescent="0.35">
      <c r="B81" s="8" t="s">
        <v>278</v>
      </c>
      <c r="C81" s="462" t="s">
        <v>438</v>
      </c>
      <c r="D81" s="462"/>
      <c r="E81" s="462"/>
      <c r="F81" s="462"/>
      <c r="G81" s="462"/>
      <c r="H81" s="462"/>
    </row>
  </sheetData>
  <sheetProtection sheet="1" objects="1" scenarios="1" formatColumns="0" formatRows="0" autoFilter="0"/>
  <mergeCells count="26">
    <mergeCell ref="C76:H76"/>
    <mergeCell ref="C77:H77"/>
    <mergeCell ref="C67:H67"/>
    <mergeCell ref="C69:H69"/>
    <mergeCell ref="C70:H70"/>
    <mergeCell ref="C72:H72"/>
    <mergeCell ref="C74:H74"/>
    <mergeCell ref="C68:H68"/>
    <mergeCell ref="C71:H71"/>
    <mergeCell ref="C73:H73"/>
    <mergeCell ref="C81:H81"/>
    <mergeCell ref="C66:H66"/>
    <mergeCell ref="C75:H75"/>
    <mergeCell ref="C65:H65"/>
    <mergeCell ref="C5:H6"/>
    <mergeCell ref="C64:H64"/>
    <mergeCell ref="C63:H63"/>
    <mergeCell ref="C38:H39"/>
    <mergeCell ref="C57:H59"/>
    <mergeCell ref="C60:H60"/>
    <mergeCell ref="C62:H62"/>
    <mergeCell ref="H41:H47"/>
    <mergeCell ref="H49:H56"/>
    <mergeCell ref="C78:H78"/>
    <mergeCell ref="C79:H79"/>
    <mergeCell ref="C80:H80"/>
  </mergeCells>
  <pageMargins left="0.25" right="0.25" top="0.75" bottom="0.75" header="0.3" footer="0.3"/>
  <pageSetup scale="48" orientation="portrait" r:id="rId1"/>
  <ignoredErrors>
    <ignoredError sqref="B62:B7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pageSetUpPr fitToPage="1"/>
  </sheetPr>
  <dimension ref="B1:BY205"/>
  <sheetViews>
    <sheetView topLeftCell="A4" zoomScaleNormal="100" workbookViewId="0">
      <selection activeCell="AK15" sqref="AK15:AK91"/>
    </sheetView>
  </sheetViews>
  <sheetFormatPr defaultColWidth="8.54296875" defaultRowHeight="13" outlineLevelRow="1" outlineLevelCol="1" x14ac:dyDescent="0.3"/>
  <cols>
    <col min="1" max="1" width="2.453125" style="1" customWidth="1"/>
    <col min="2" max="2" width="3.54296875" style="1" customWidth="1"/>
    <col min="3" max="3" width="16.54296875" style="1" customWidth="1"/>
    <col min="4" max="4" width="35.26953125" style="1" bestFit="1" customWidth="1"/>
    <col min="5" max="5" width="8.26953125" style="1" hidden="1" customWidth="1" outlineLevel="1"/>
    <col min="6" max="9" width="9.7265625" style="1" hidden="1" customWidth="1" outlineLevel="1"/>
    <col min="10" max="10" width="15.54296875" style="1" customWidth="1" collapsed="1"/>
    <col min="11" max="14" width="9.7265625" style="1" hidden="1" customWidth="1" outlineLevel="1"/>
    <col min="15" max="15" width="15.54296875" style="1" customWidth="1" collapsed="1"/>
    <col min="16" max="19" width="9.7265625" style="1" hidden="1" customWidth="1" outlineLevel="1"/>
    <col min="20" max="20" width="15.54296875" style="1" customWidth="1" collapsed="1"/>
    <col min="21" max="24" width="9.7265625" style="6" hidden="1" customWidth="1" outlineLevel="1"/>
    <col min="25" max="25" width="15.54296875" style="6" customWidth="1" collapsed="1"/>
    <col min="26" max="29" width="9.7265625" style="6" hidden="1" customWidth="1" outlineLevel="1"/>
    <col min="30" max="30" width="15.54296875" style="9" customWidth="1" collapsed="1"/>
    <col min="31" max="34" width="9.7265625" style="6" hidden="1" customWidth="1" outlineLevel="1"/>
    <col min="35" max="35" width="15.54296875" style="9" customWidth="1" collapsed="1"/>
    <col min="36" max="39" width="9.7265625" style="6" customWidth="1" outlineLevel="1"/>
    <col min="40" max="40" width="15.54296875" style="9" customWidth="1"/>
    <col min="41" max="43" width="8.453125" style="1" customWidth="1"/>
    <col min="44" max="44" width="15.26953125" style="1" customWidth="1"/>
    <col min="45" max="48" width="8.453125" style="1" customWidth="1"/>
    <col min="49" max="50" width="11.54296875" style="6" bestFit="1" customWidth="1"/>
    <col min="51" max="51" width="9.54296875" style="6" bestFit="1" customWidth="1"/>
    <col min="52" max="53" width="10.54296875" style="6" customWidth="1"/>
    <col min="54" max="54" width="9.26953125" style="6"/>
    <col min="55" max="55" width="9.26953125" style="6" bestFit="1" customWidth="1"/>
    <col min="56" max="56" width="9.54296875" style="6" bestFit="1" customWidth="1"/>
    <col min="57" max="60" width="15.26953125" style="1" customWidth="1"/>
    <col min="61" max="62" width="15.26953125" style="6" customWidth="1"/>
    <col min="63" max="72" width="15.26953125" style="1" customWidth="1"/>
    <col min="73" max="73" width="15.26953125" style="6" customWidth="1"/>
    <col min="74" max="74" width="12.453125" style="6" customWidth="1"/>
    <col min="75" max="75" width="8.54296875" style="1" customWidth="1"/>
    <col min="76" max="16384" width="8.54296875" style="1"/>
  </cols>
  <sheetData>
    <row r="1" spans="3:77" x14ac:dyDescent="0.3">
      <c r="C1" s="24" t="s">
        <v>0</v>
      </c>
      <c r="E1" s="24"/>
      <c r="F1" s="24"/>
      <c r="G1" s="24"/>
      <c r="H1" s="24"/>
      <c r="I1" s="24"/>
      <c r="J1" s="24"/>
      <c r="K1" s="24"/>
      <c r="U1" s="24"/>
      <c r="V1" s="24"/>
      <c r="W1" s="24"/>
      <c r="X1" s="24"/>
      <c r="Y1" s="24"/>
      <c r="Z1" s="24"/>
      <c r="AA1" s="24"/>
      <c r="AB1" s="24"/>
      <c r="AC1" s="24"/>
      <c r="AD1" s="24"/>
      <c r="AE1" s="24"/>
      <c r="AF1" s="24"/>
      <c r="AG1" s="24"/>
      <c r="AH1" s="24"/>
      <c r="AI1" s="24"/>
      <c r="AJ1" s="24"/>
      <c r="AK1" s="24"/>
      <c r="AL1" s="24"/>
      <c r="AM1" s="24"/>
      <c r="AN1" s="24"/>
      <c r="AO1" s="12"/>
      <c r="AP1" s="12"/>
      <c r="AQ1" s="12"/>
      <c r="AR1" s="12"/>
      <c r="AS1" s="12"/>
      <c r="AT1" s="12"/>
      <c r="AU1" s="12"/>
      <c r="AV1" s="12"/>
      <c r="AW1" s="13"/>
      <c r="AX1" s="13"/>
      <c r="AY1" s="13"/>
      <c r="AZ1" s="13"/>
      <c r="BA1" s="13"/>
      <c r="BB1" s="13"/>
      <c r="BC1" s="13"/>
      <c r="BD1" s="13"/>
      <c r="BE1" s="12"/>
      <c r="BF1" s="12"/>
      <c r="BG1" s="12"/>
      <c r="BH1" s="12"/>
      <c r="BI1" s="13"/>
      <c r="BJ1" s="13"/>
      <c r="BK1" s="12"/>
      <c r="BL1" s="12"/>
      <c r="BM1" s="12"/>
      <c r="BN1" s="12"/>
      <c r="BO1" s="12"/>
      <c r="BP1" s="12"/>
      <c r="BQ1" s="12"/>
      <c r="BR1" s="12"/>
      <c r="BS1" s="12"/>
      <c r="BT1" s="12"/>
      <c r="BU1" s="13"/>
      <c r="BV1" s="13"/>
      <c r="BW1" s="12"/>
      <c r="BX1" s="12"/>
      <c r="BY1" s="12"/>
    </row>
    <row r="2" spans="3:77" x14ac:dyDescent="0.3">
      <c r="C2" s="24" t="s">
        <v>279</v>
      </c>
      <c r="E2" s="24"/>
      <c r="F2" s="24"/>
      <c r="G2" s="24"/>
      <c r="H2" s="24"/>
      <c r="I2" s="24"/>
      <c r="J2" s="24"/>
      <c r="K2" s="24"/>
      <c r="T2" s="24"/>
      <c r="U2" s="24"/>
      <c r="V2" s="24"/>
      <c r="W2" s="24"/>
      <c r="X2" s="24"/>
      <c r="Y2" s="24"/>
      <c r="Z2" s="24"/>
      <c r="AA2" s="24"/>
      <c r="AB2" s="24"/>
      <c r="AC2" s="24"/>
      <c r="AD2" s="24"/>
      <c r="AE2" s="24"/>
      <c r="AF2" s="24"/>
      <c r="AG2" s="24"/>
      <c r="AH2" s="24"/>
      <c r="AI2" s="24"/>
      <c r="AJ2" s="24"/>
      <c r="AK2" s="24"/>
      <c r="AL2" s="24"/>
      <c r="AM2" s="24"/>
      <c r="AN2" s="24"/>
      <c r="AO2" s="12"/>
      <c r="AP2" s="12"/>
      <c r="AQ2" s="12"/>
      <c r="AR2" s="12"/>
      <c r="AS2" s="12"/>
      <c r="AT2" s="12"/>
      <c r="AU2" s="12"/>
      <c r="AV2" s="12"/>
      <c r="AW2" s="13"/>
      <c r="AX2" s="13"/>
      <c r="AY2" s="13"/>
      <c r="AZ2" s="13"/>
      <c r="BA2" s="13"/>
      <c r="BB2" s="13"/>
      <c r="BC2" s="13"/>
      <c r="BD2" s="13"/>
      <c r="BE2" s="12"/>
      <c r="BF2" s="12"/>
      <c r="BG2" s="12"/>
      <c r="BH2" s="12"/>
      <c r="BI2" s="13"/>
      <c r="BJ2" s="13"/>
      <c r="BK2" s="12"/>
      <c r="BL2" s="12"/>
      <c r="BM2" s="12"/>
      <c r="BN2" s="12"/>
      <c r="BO2" s="12"/>
      <c r="BP2" s="12"/>
      <c r="BQ2" s="12"/>
      <c r="BR2" s="12"/>
      <c r="BS2" s="12"/>
      <c r="BT2" s="12"/>
      <c r="BU2" s="13"/>
      <c r="BV2" s="13"/>
      <c r="BW2" s="12"/>
      <c r="BX2" s="12"/>
      <c r="BY2" s="12"/>
    </row>
    <row r="3" spans="3:77" x14ac:dyDescent="0.3">
      <c r="C3" s="24" t="s">
        <v>2</v>
      </c>
      <c r="E3" s="24"/>
      <c r="F3" s="24"/>
      <c r="H3" s="24"/>
      <c r="I3" s="24"/>
      <c r="J3" s="24"/>
      <c r="K3" s="24"/>
      <c r="U3" s="24"/>
      <c r="V3" s="24"/>
      <c r="W3" s="24"/>
      <c r="X3" s="24"/>
      <c r="Y3" s="24"/>
      <c r="Z3" s="24"/>
      <c r="AA3" s="24"/>
      <c r="AB3" s="24"/>
      <c r="AC3" s="24"/>
      <c r="AD3" s="24"/>
      <c r="AE3" s="24"/>
      <c r="AF3" s="24"/>
      <c r="AG3" s="24"/>
      <c r="AH3" s="24"/>
      <c r="AI3" s="24"/>
      <c r="AJ3" s="24"/>
      <c r="AK3" s="24"/>
      <c r="AL3" s="24"/>
      <c r="AM3" s="24"/>
      <c r="AN3" s="24"/>
      <c r="AO3" s="12"/>
      <c r="AP3" s="12"/>
      <c r="AQ3" s="12"/>
      <c r="AR3" s="12"/>
      <c r="AS3" s="12"/>
      <c r="AT3" s="12"/>
      <c r="AU3" s="12"/>
      <c r="AV3" s="12"/>
      <c r="AW3" s="13"/>
      <c r="AX3" s="13"/>
      <c r="AY3" s="13"/>
      <c r="AZ3" s="13"/>
      <c r="BA3" s="13"/>
      <c r="BB3" s="13"/>
      <c r="BC3" s="13"/>
      <c r="BD3" s="13"/>
      <c r="BE3" s="12"/>
      <c r="BF3" s="12"/>
      <c r="BG3" s="12"/>
      <c r="BH3" s="12"/>
      <c r="BI3" s="13"/>
      <c r="BJ3" s="13"/>
      <c r="BK3" s="12"/>
      <c r="BL3" s="12"/>
      <c r="BM3" s="12"/>
      <c r="BN3" s="12"/>
      <c r="BO3" s="12"/>
      <c r="BP3" s="12"/>
      <c r="BQ3" s="12"/>
      <c r="BR3" s="12"/>
      <c r="BS3" s="12"/>
      <c r="BT3" s="12"/>
      <c r="BU3" s="13"/>
      <c r="BV3" s="13"/>
      <c r="BW3" s="12"/>
      <c r="BX3" s="12"/>
      <c r="BY3" s="12"/>
    </row>
    <row r="4" spans="3:77" x14ac:dyDescent="0.3">
      <c r="C4" s="24"/>
      <c r="E4" s="24"/>
      <c r="F4" s="24"/>
      <c r="G4" s="24"/>
      <c r="H4" s="24"/>
      <c r="I4" s="24"/>
      <c r="J4" s="24"/>
      <c r="K4" s="24"/>
      <c r="T4" s="24"/>
      <c r="U4" s="24"/>
      <c r="V4" s="24"/>
      <c r="W4" s="24"/>
      <c r="X4" s="24"/>
      <c r="Y4" s="24"/>
      <c r="Z4" s="24"/>
      <c r="AA4" s="24"/>
      <c r="AB4" s="24"/>
      <c r="AC4" s="24"/>
      <c r="AD4" s="24"/>
      <c r="AE4" s="24"/>
      <c r="AF4" s="24"/>
      <c r="AG4" s="24"/>
      <c r="AH4" s="24"/>
      <c r="AI4" s="24"/>
      <c r="AJ4" s="24"/>
      <c r="AK4" s="24"/>
      <c r="AL4" s="24"/>
      <c r="AM4" s="24"/>
      <c r="AN4" s="24"/>
      <c r="AO4" s="12"/>
      <c r="AP4" s="12"/>
      <c r="AQ4" s="12"/>
      <c r="AR4" s="12"/>
      <c r="AS4" s="12"/>
      <c r="AT4" s="12"/>
      <c r="AU4" s="12"/>
      <c r="AV4" s="12"/>
      <c r="AW4" s="13"/>
      <c r="AX4" s="13"/>
      <c r="AY4" s="13"/>
      <c r="AZ4" s="13"/>
      <c r="BA4" s="13"/>
      <c r="BB4" s="13"/>
      <c r="BC4" s="13"/>
      <c r="BD4" s="13"/>
      <c r="BE4" s="12"/>
      <c r="BF4" s="12"/>
      <c r="BG4" s="12"/>
      <c r="BH4" s="12"/>
      <c r="BI4" s="13"/>
      <c r="BJ4" s="13"/>
      <c r="BK4" s="12"/>
      <c r="BL4" s="12"/>
      <c r="BM4" s="12"/>
      <c r="BN4" s="12"/>
      <c r="BO4" s="12"/>
      <c r="BP4" s="12"/>
      <c r="BQ4" s="12"/>
      <c r="BR4" s="12"/>
      <c r="BS4" s="12"/>
      <c r="BT4" s="12"/>
      <c r="BU4" s="13"/>
      <c r="BV4" s="13"/>
      <c r="BW4" s="12"/>
      <c r="BX4" s="12"/>
      <c r="BY4" s="12"/>
    </row>
    <row r="5" spans="3:77" x14ac:dyDescent="0.3">
      <c r="C5" s="175" t="s">
        <v>280</v>
      </c>
      <c r="D5" s="176"/>
      <c r="E5" s="177"/>
      <c r="F5" s="177"/>
      <c r="G5" s="177"/>
      <c r="H5" s="177"/>
      <c r="I5" s="177"/>
      <c r="J5" s="177"/>
      <c r="K5" s="177"/>
      <c r="L5" s="176"/>
      <c r="M5" s="176"/>
      <c r="N5" s="176"/>
      <c r="O5" s="176"/>
      <c r="P5" s="176"/>
      <c r="Q5" s="176"/>
      <c r="R5" s="176"/>
      <c r="S5" s="176"/>
      <c r="T5" s="177"/>
      <c r="U5" s="177"/>
      <c r="V5" s="177"/>
      <c r="W5" s="177"/>
      <c r="X5" s="177"/>
      <c r="Y5" s="177"/>
      <c r="Z5" s="177"/>
      <c r="AA5" s="177"/>
      <c r="AB5" s="177"/>
      <c r="AC5" s="177"/>
      <c r="AD5" s="178"/>
      <c r="AE5" s="24"/>
      <c r="AF5" s="24"/>
      <c r="AG5" s="24"/>
      <c r="AH5" s="24"/>
      <c r="AI5" s="24"/>
      <c r="AJ5" s="24"/>
      <c r="AK5" s="24"/>
      <c r="AL5" s="24"/>
      <c r="AM5" s="24"/>
      <c r="AN5" s="24"/>
      <c r="AO5" s="12"/>
      <c r="AP5" s="12"/>
      <c r="AQ5" s="12"/>
      <c r="AR5" s="12"/>
      <c r="AS5" s="12"/>
      <c r="AT5" s="12"/>
      <c r="AU5" s="12"/>
      <c r="AV5" s="12"/>
      <c r="AW5" s="13"/>
      <c r="AX5" s="13"/>
      <c r="AY5" s="13"/>
      <c r="AZ5" s="13"/>
      <c r="BA5" s="13"/>
      <c r="BB5" s="13"/>
      <c r="BC5" s="13"/>
      <c r="BD5" s="13"/>
      <c r="BE5" s="12"/>
      <c r="BF5" s="12"/>
      <c r="BG5" s="12"/>
      <c r="BH5" s="12"/>
      <c r="BI5" s="13"/>
      <c r="BJ5" s="13"/>
      <c r="BK5" s="12"/>
      <c r="BL5" s="12"/>
      <c r="BM5" s="12"/>
      <c r="BN5" s="12"/>
      <c r="BO5" s="12"/>
      <c r="BP5" s="12"/>
      <c r="BQ5" s="12"/>
      <c r="BR5" s="12"/>
      <c r="BS5" s="12"/>
      <c r="BT5" s="12"/>
      <c r="BU5" s="13"/>
      <c r="BV5" s="13"/>
      <c r="BW5" s="12"/>
      <c r="BX5" s="12"/>
      <c r="BY5" s="12"/>
    </row>
    <row r="6" spans="3:77" ht="30" customHeight="1" x14ac:dyDescent="0.3">
      <c r="C6" s="479" t="s">
        <v>281</v>
      </c>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1"/>
      <c r="AE6" s="278"/>
      <c r="AF6" s="278"/>
      <c r="AG6" s="278"/>
      <c r="AH6" s="278"/>
      <c r="AI6" s="278"/>
      <c r="AJ6" s="278"/>
      <c r="AK6" s="278"/>
      <c r="AL6" s="278"/>
      <c r="AM6" s="278"/>
      <c r="AN6" s="278"/>
      <c r="AO6" s="12"/>
      <c r="AP6" s="12"/>
      <c r="AQ6" s="12"/>
      <c r="AR6" s="12"/>
      <c r="AS6" s="12"/>
      <c r="AT6" s="12"/>
      <c r="AU6" s="12"/>
      <c r="AV6" s="12"/>
      <c r="AW6" s="13"/>
      <c r="AX6" s="13"/>
      <c r="AY6" s="13"/>
      <c r="AZ6" s="13"/>
      <c r="BA6" s="13"/>
      <c r="BB6" s="13"/>
      <c r="BC6" s="13"/>
      <c r="BD6" s="13"/>
      <c r="BE6" s="12"/>
      <c r="BF6" s="12"/>
      <c r="BG6" s="12"/>
      <c r="BH6" s="12"/>
      <c r="BI6" s="13"/>
      <c r="BJ6" s="13"/>
      <c r="BK6" s="12"/>
      <c r="BL6" s="12"/>
      <c r="BM6" s="12"/>
      <c r="BN6" s="12"/>
      <c r="BO6" s="12"/>
      <c r="BP6" s="12"/>
      <c r="BQ6" s="12"/>
      <c r="BR6" s="12"/>
      <c r="BS6" s="12"/>
      <c r="BT6" s="12"/>
      <c r="BU6" s="13"/>
      <c r="BV6" s="13"/>
      <c r="BW6" s="12"/>
      <c r="BX6" s="12"/>
      <c r="BY6" s="12"/>
    </row>
    <row r="7" spans="3:77" ht="45" customHeight="1" x14ac:dyDescent="0.3">
      <c r="C7" s="479" t="s">
        <v>282</v>
      </c>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1"/>
      <c r="AE7" s="278"/>
      <c r="AF7" s="278"/>
      <c r="AG7" s="278"/>
      <c r="AH7" s="278"/>
      <c r="AI7" s="278"/>
      <c r="AJ7" s="278"/>
      <c r="AK7" s="278"/>
      <c r="AL7" s="278"/>
      <c r="AM7" s="278"/>
      <c r="AN7" s="278"/>
      <c r="AO7" s="12"/>
      <c r="AP7" s="12"/>
      <c r="AQ7" s="12"/>
      <c r="AR7" s="12"/>
      <c r="AS7" s="12"/>
      <c r="AT7" s="12"/>
      <c r="AU7" s="12"/>
      <c r="AV7" s="12"/>
      <c r="AW7" s="13"/>
      <c r="AX7" s="13"/>
      <c r="AY7" s="13"/>
      <c r="AZ7" s="13"/>
      <c r="BA7" s="13"/>
      <c r="BB7" s="13"/>
      <c r="BC7" s="13"/>
      <c r="BD7" s="13"/>
      <c r="BE7" s="12"/>
      <c r="BF7" s="12"/>
      <c r="BG7" s="12"/>
      <c r="BH7" s="12"/>
      <c r="BI7" s="13"/>
      <c r="BJ7" s="13"/>
      <c r="BK7" s="12"/>
      <c r="BL7" s="12"/>
      <c r="BM7" s="12"/>
      <c r="BN7" s="12"/>
      <c r="BO7" s="12"/>
      <c r="BP7" s="12"/>
      <c r="BQ7" s="12"/>
      <c r="BR7" s="12"/>
      <c r="BS7" s="12"/>
      <c r="BT7" s="12"/>
      <c r="BU7" s="13"/>
      <c r="BV7" s="13"/>
      <c r="BW7" s="12"/>
      <c r="BX7" s="12"/>
      <c r="BY7" s="12"/>
    </row>
    <row r="8" spans="3:77" x14ac:dyDescent="0.3">
      <c r="C8" s="479" t="s">
        <v>283</v>
      </c>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1"/>
      <c r="AE8" s="278"/>
      <c r="AF8" s="278"/>
      <c r="AG8" s="278"/>
      <c r="AH8" s="278"/>
      <c r="AI8" s="278"/>
      <c r="AJ8" s="278"/>
      <c r="AK8" s="278"/>
      <c r="AL8" s="278"/>
      <c r="AM8" s="278"/>
      <c r="AN8" s="278"/>
      <c r="AO8" s="12"/>
      <c r="AP8" s="12"/>
      <c r="AQ8" s="12"/>
      <c r="AR8" s="12"/>
      <c r="AS8" s="12"/>
      <c r="AT8" s="12"/>
      <c r="AU8" s="12"/>
      <c r="AV8" s="12"/>
      <c r="AW8" s="13"/>
      <c r="AX8" s="13"/>
      <c r="AY8" s="13"/>
      <c r="AZ8" s="13"/>
      <c r="BA8" s="13"/>
      <c r="BB8" s="13"/>
      <c r="BC8" s="13"/>
      <c r="BD8" s="13"/>
      <c r="BE8" s="12"/>
      <c r="BF8" s="12"/>
      <c r="BG8" s="12"/>
      <c r="BH8" s="12"/>
      <c r="BI8" s="13"/>
      <c r="BJ8" s="13"/>
      <c r="BK8" s="12"/>
      <c r="BL8" s="12"/>
      <c r="BM8" s="12"/>
      <c r="BN8" s="12"/>
      <c r="BO8" s="12"/>
      <c r="BP8" s="12"/>
      <c r="BQ8" s="12"/>
      <c r="BR8" s="12"/>
      <c r="BS8" s="12"/>
      <c r="BT8" s="12"/>
      <c r="BU8" s="13"/>
      <c r="BV8" s="13"/>
      <c r="BW8" s="12"/>
      <c r="BX8" s="12"/>
      <c r="BY8" s="12"/>
    </row>
    <row r="9" spans="3:77" ht="30" customHeight="1" x14ac:dyDescent="0.3">
      <c r="C9" s="482" t="s">
        <v>284</v>
      </c>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4"/>
      <c r="AE9" s="278"/>
      <c r="AF9" s="278"/>
      <c r="AG9" s="278"/>
      <c r="AH9" s="278"/>
      <c r="AI9" s="278"/>
      <c r="AJ9" s="278"/>
      <c r="AK9" s="278"/>
      <c r="AL9" s="278"/>
      <c r="AM9" s="278"/>
      <c r="AN9" s="278"/>
      <c r="AO9" s="12"/>
      <c r="AP9" s="12"/>
      <c r="AQ9" s="12"/>
      <c r="AR9" s="12"/>
      <c r="AS9" s="12"/>
      <c r="AT9" s="12"/>
      <c r="AU9" s="12"/>
      <c r="AV9" s="12"/>
      <c r="AW9" s="13"/>
      <c r="AX9" s="13"/>
      <c r="AY9" s="13"/>
      <c r="AZ9" s="13"/>
      <c r="BA9" s="13"/>
      <c r="BB9" s="13"/>
      <c r="BC9" s="13"/>
      <c r="BD9" s="13"/>
      <c r="BE9" s="12"/>
      <c r="BF9" s="12"/>
      <c r="BG9" s="12"/>
      <c r="BH9" s="12"/>
      <c r="BI9" s="13"/>
      <c r="BJ9" s="13"/>
      <c r="BK9" s="12"/>
      <c r="BL9" s="12"/>
      <c r="BM9" s="12"/>
      <c r="BN9" s="12"/>
      <c r="BO9" s="12"/>
      <c r="BP9" s="12"/>
      <c r="BQ9" s="12"/>
      <c r="BR9" s="12"/>
      <c r="BS9" s="12"/>
      <c r="BT9" s="12"/>
      <c r="BU9" s="13"/>
      <c r="BV9" s="13"/>
      <c r="BW9" s="12"/>
      <c r="BX9" s="12"/>
      <c r="BY9" s="12"/>
    </row>
    <row r="10" spans="3:77" x14ac:dyDescent="0.3">
      <c r="C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12"/>
      <c r="AP10" s="12"/>
      <c r="AQ10" s="12"/>
      <c r="AR10" s="12"/>
      <c r="AS10" s="12"/>
      <c r="AT10" s="12"/>
      <c r="AU10" s="12"/>
      <c r="AV10" s="12"/>
      <c r="AW10" s="13"/>
      <c r="AX10" s="13"/>
      <c r="AY10" s="13"/>
      <c r="AZ10" s="13"/>
      <c r="BA10" s="13"/>
      <c r="BB10" s="13"/>
      <c r="BC10" s="13"/>
      <c r="BD10" s="13"/>
      <c r="BE10" s="12"/>
      <c r="BF10" s="12"/>
      <c r="BG10" s="12"/>
      <c r="BH10" s="12"/>
      <c r="BI10" s="13"/>
      <c r="BJ10" s="13"/>
      <c r="BK10" s="12"/>
      <c r="BL10" s="12"/>
      <c r="BM10" s="12"/>
      <c r="BN10" s="12"/>
      <c r="BO10" s="12"/>
      <c r="BP10" s="12"/>
      <c r="BQ10" s="12"/>
      <c r="BR10" s="12"/>
      <c r="BS10" s="12"/>
      <c r="BT10" s="12"/>
      <c r="BU10" s="13"/>
      <c r="BV10" s="13"/>
      <c r="BW10" s="12"/>
      <c r="BX10" s="12"/>
      <c r="BY10" s="12"/>
    </row>
    <row r="11" spans="3:77" ht="15" customHeight="1" x14ac:dyDescent="0.3">
      <c r="D11" s="174"/>
      <c r="E11" s="138">
        <v>2018</v>
      </c>
      <c r="F11" s="449" t="s">
        <v>3</v>
      </c>
      <c r="G11" s="449"/>
      <c r="H11" s="449"/>
      <c r="I11" s="449"/>
      <c r="J11" s="450"/>
      <c r="K11" s="449">
        <v>2020</v>
      </c>
      <c r="L11" s="449"/>
      <c r="M11" s="449"/>
      <c r="N11" s="449"/>
      <c r="O11" s="450"/>
      <c r="P11" s="449">
        <v>2021</v>
      </c>
      <c r="Q11" s="449"/>
      <c r="R11" s="449"/>
      <c r="S11" s="449"/>
      <c r="T11" s="450"/>
      <c r="U11" s="454" t="s">
        <v>465</v>
      </c>
      <c r="V11" s="449"/>
      <c r="W11" s="449"/>
      <c r="X11" s="449"/>
      <c r="Y11" s="450"/>
      <c r="Z11" s="449" t="s">
        <v>464</v>
      </c>
      <c r="AA11" s="449"/>
      <c r="AB11" s="449"/>
      <c r="AC11" s="449"/>
      <c r="AD11" s="450"/>
      <c r="AE11" s="449">
        <v>2024</v>
      </c>
      <c r="AF11" s="449"/>
      <c r="AG11" s="449"/>
      <c r="AH11" s="449"/>
      <c r="AI11" s="450"/>
      <c r="AJ11" s="449">
        <v>2025</v>
      </c>
      <c r="AK11" s="449"/>
      <c r="AL11" s="449"/>
      <c r="AM11" s="449"/>
      <c r="AN11" s="450"/>
      <c r="AO11" s="12"/>
      <c r="AP11" s="12"/>
      <c r="AQ11" s="12"/>
      <c r="AR11" s="12"/>
      <c r="AS11" s="486"/>
      <c r="AT11" s="486"/>
      <c r="AU11" s="486"/>
      <c r="AV11" s="486"/>
      <c r="AW11" s="487"/>
      <c r="AX11" s="487"/>
      <c r="AY11" s="487"/>
      <c r="AZ11" s="487"/>
      <c r="BA11" s="487"/>
      <c r="BB11" s="487"/>
      <c r="BC11" s="487"/>
      <c r="BD11" s="487"/>
      <c r="BE11" s="12"/>
      <c r="BF11" s="12"/>
      <c r="BG11" s="12"/>
      <c r="BH11" s="12"/>
      <c r="BI11" s="485"/>
      <c r="BJ11" s="485"/>
      <c r="BK11" s="12"/>
      <c r="BL11" s="12"/>
      <c r="BM11" s="12"/>
      <c r="BN11" s="12"/>
      <c r="BO11" s="486"/>
      <c r="BP11" s="486"/>
      <c r="BQ11" s="12"/>
      <c r="BR11" s="12"/>
      <c r="BS11" s="12"/>
      <c r="BT11" s="12"/>
      <c r="BU11" s="485"/>
      <c r="BV11" s="485"/>
      <c r="BW11" s="12"/>
      <c r="BX11" s="12"/>
      <c r="BY11" s="12"/>
    </row>
    <row r="12" spans="3:77" ht="15" customHeight="1" x14ac:dyDescent="0.3">
      <c r="D12" s="5"/>
      <c r="E12" s="43" t="s">
        <v>9</v>
      </c>
      <c r="F12" s="41" t="s">
        <v>6</v>
      </c>
      <c r="G12" s="42" t="s">
        <v>7</v>
      </c>
      <c r="H12" s="42" t="s">
        <v>8</v>
      </c>
      <c r="I12" s="42" t="s">
        <v>9</v>
      </c>
      <c r="J12" s="45" t="s">
        <v>10</v>
      </c>
      <c r="K12" s="68" t="s">
        <v>6</v>
      </c>
      <c r="L12" s="44" t="s">
        <v>7</v>
      </c>
      <c r="M12" s="44" t="s">
        <v>8</v>
      </c>
      <c r="N12" s="44" t="s">
        <v>9</v>
      </c>
      <c r="O12" s="45" t="s">
        <v>10</v>
      </c>
      <c r="P12" s="68" t="s">
        <v>6</v>
      </c>
      <c r="Q12" s="44" t="s">
        <v>7</v>
      </c>
      <c r="R12" s="44" t="s">
        <v>8</v>
      </c>
      <c r="S12" s="44" t="s">
        <v>9</v>
      </c>
      <c r="T12" s="45" t="s">
        <v>10</v>
      </c>
      <c r="U12" s="44" t="s">
        <v>6</v>
      </c>
      <c r="V12" s="44" t="s">
        <v>7</v>
      </c>
      <c r="W12" s="44" t="s">
        <v>8</v>
      </c>
      <c r="X12" s="44" t="s">
        <v>9</v>
      </c>
      <c r="Y12" s="45" t="s">
        <v>10</v>
      </c>
      <c r="Z12" s="68" t="s">
        <v>6</v>
      </c>
      <c r="AA12" s="44" t="s">
        <v>7</v>
      </c>
      <c r="AB12" s="44" t="s">
        <v>8</v>
      </c>
      <c r="AC12" s="44" t="s">
        <v>9</v>
      </c>
      <c r="AD12" s="45" t="s">
        <v>10</v>
      </c>
      <c r="AE12" s="68" t="s">
        <v>6</v>
      </c>
      <c r="AF12" s="44" t="s">
        <v>7</v>
      </c>
      <c r="AG12" s="44" t="s">
        <v>8</v>
      </c>
      <c r="AH12" s="44" t="s">
        <v>9</v>
      </c>
      <c r="AI12" s="45" t="s">
        <v>10</v>
      </c>
      <c r="AJ12" s="68" t="s">
        <v>6</v>
      </c>
      <c r="AK12" s="44" t="s">
        <v>7</v>
      </c>
      <c r="AL12" s="44" t="s">
        <v>8</v>
      </c>
      <c r="AM12" s="44" t="s">
        <v>9</v>
      </c>
      <c r="AN12" s="45" t="s">
        <v>11</v>
      </c>
      <c r="AO12" s="14"/>
      <c r="AP12" s="14"/>
      <c r="AQ12" s="14"/>
      <c r="AR12" s="14"/>
      <c r="AS12" s="14"/>
      <c r="AT12" s="14"/>
      <c r="AU12" s="14"/>
      <c r="AV12" s="14"/>
      <c r="AW12" s="16"/>
      <c r="AX12" s="16"/>
      <c r="AY12" s="16"/>
      <c r="AZ12" s="16"/>
      <c r="BA12" s="16"/>
      <c r="BB12" s="16"/>
      <c r="BC12" s="16"/>
      <c r="BD12" s="16"/>
      <c r="BE12" s="12"/>
      <c r="BF12" s="14"/>
      <c r="BG12" s="14"/>
      <c r="BH12" s="14"/>
      <c r="BI12" s="15"/>
      <c r="BJ12" s="15"/>
      <c r="BK12" s="12"/>
      <c r="BL12" s="14"/>
      <c r="BM12" s="14"/>
      <c r="BN12" s="14"/>
      <c r="BO12" s="14"/>
      <c r="BP12" s="14"/>
      <c r="BQ12" s="12"/>
      <c r="BR12" s="14"/>
      <c r="BS12" s="14"/>
      <c r="BT12" s="14"/>
      <c r="BU12" s="15"/>
      <c r="BV12" s="15"/>
      <c r="BW12" s="12"/>
      <c r="BX12" s="12"/>
      <c r="BY12" s="12"/>
    </row>
    <row r="13" spans="3:77" ht="15" customHeight="1" x14ac:dyDescent="0.3">
      <c r="C13" s="476" t="s">
        <v>12</v>
      </c>
      <c r="D13" s="167" t="s">
        <v>287</v>
      </c>
      <c r="E13" s="129">
        <v>868</v>
      </c>
      <c r="F13" s="129">
        <v>857</v>
      </c>
      <c r="G13" s="130">
        <v>940</v>
      </c>
      <c r="H13" s="130">
        <v>950</v>
      </c>
      <c r="I13" s="130">
        <v>1257</v>
      </c>
      <c r="J13" s="131">
        <v>4004</v>
      </c>
      <c r="K13" s="129">
        <v>1515</v>
      </c>
      <c r="L13" s="130">
        <v>1524</v>
      </c>
      <c r="M13" s="130">
        <v>1536</v>
      </c>
      <c r="N13" s="130">
        <v>1627</v>
      </c>
      <c r="O13" s="131">
        <v>6202</v>
      </c>
      <c r="P13" s="129">
        <v>1723</v>
      </c>
      <c r="Q13" s="130">
        <v>1793</v>
      </c>
      <c r="R13" s="130">
        <v>1984</v>
      </c>
      <c r="S13" s="130">
        <v>2073</v>
      </c>
      <c r="T13" s="131">
        <v>7573</v>
      </c>
      <c r="U13" s="130">
        <v>2097</v>
      </c>
      <c r="V13" s="130">
        <v>2196</v>
      </c>
      <c r="W13" s="130">
        <v>2334</v>
      </c>
      <c r="X13" s="130">
        <v>2303</v>
      </c>
      <c r="Y13" s="131">
        <v>8930</v>
      </c>
      <c r="Z13" s="129">
        <v>2375</v>
      </c>
      <c r="AA13" s="130">
        <v>2493</v>
      </c>
      <c r="AB13" s="130">
        <v>2484</v>
      </c>
      <c r="AC13" s="130">
        <v>2518</v>
      </c>
      <c r="AD13" s="131">
        <v>9869</v>
      </c>
      <c r="AE13" s="129">
        <v>2691</v>
      </c>
      <c r="AF13" s="130">
        <v>2646</v>
      </c>
      <c r="AG13" s="130">
        <v>2772</v>
      </c>
      <c r="AH13" s="130">
        <v>2912</v>
      </c>
      <c r="AI13" s="337">
        <v>11020.1</v>
      </c>
      <c r="AJ13" s="129">
        <v>2745</v>
      </c>
      <c r="AK13" s="130">
        <v>2902</v>
      </c>
      <c r="AL13" s="130"/>
      <c r="AM13" s="130"/>
      <c r="AN13" s="337">
        <v>5646</v>
      </c>
      <c r="AO13" s="13"/>
      <c r="AP13" s="13"/>
      <c r="AQ13" s="13"/>
      <c r="AR13" s="13"/>
      <c r="AS13" s="13"/>
      <c r="AT13" s="13"/>
      <c r="AU13" s="13"/>
      <c r="AV13" s="13"/>
      <c r="AW13" s="13"/>
      <c r="AX13" s="13"/>
      <c r="AY13" s="13"/>
      <c r="AZ13" s="16"/>
      <c r="BA13" s="16"/>
      <c r="BB13" s="16"/>
      <c r="BC13" s="16"/>
      <c r="BD13" s="16"/>
      <c r="BE13" s="12"/>
      <c r="BF13" s="14"/>
      <c r="BG13" s="14"/>
      <c r="BH13" s="14"/>
      <c r="BI13" s="15"/>
      <c r="BJ13" s="15"/>
      <c r="BK13" s="12"/>
      <c r="BL13" s="14"/>
      <c r="BM13" s="14"/>
      <c r="BN13" s="14"/>
      <c r="BO13" s="14"/>
      <c r="BP13" s="14"/>
      <c r="BQ13" s="12"/>
      <c r="BR13" s="14"/>
      <c r="BS13" s="14"/>
      <c r="BT13" s="14"/>
      <c r="BU13" s="15"/>
      <c r="BV13" s="15"/>
      <c r="BW13" s="12"/>
      <c r="BX13" s="12"/>
      <c r="BY13" s="12"/>
    </row>
    <row r="14" spans="3:77" ht="15" customHeight="1" x14ac:dyDescent="0.3">
      <c r="C14" s="476"/>
      <c r="D14" s="168" t="s">
        <v>285</v>
      </c>
      <c r="E14" s="83"/>
      <c r="F14" s="132">
        <f>+F15/E13</f>
        <v>0.12327188940092165</v>
      </c>
      <c r="G14" s="56">
        <f>+G15/F13</f>
        <v>0.10035005834305717</v>
      </c>
      <c r="H14" s="56">
        <f>+H15/G13</f>
        <v>0.12340425531914893</v>
      </c>
      <c r="I14" s="56">
        <f>+I15/H13</f>
        <v>0.12210526315789473</v>
      </c>
      <c r="J14" s="57">
        <f>+J15/SUM(E13:H13)</f>
        <v>0.11756569847856155</v>
      </c>
      <c r="K14" s="55">
        <f>+K15/I13</f>
        <v>7.8758949880668255E-2</v>
      </c>
      <c r="L14" s="56">
        <f>+L15/K13</f>
        <v>8.976897689768977E-2</v>
      </c>
      <c r="M14" s="56">
        <f>+M15/L13</f>
        <v>0.10301837270341208</v>
      </c>
      <c r="N14" s="56">
        <f>+N15/M13</f>
        <v>0.103515625</v>
      </c>
      <c r="O14" s="57">
        <f>+O15/SUM(I13,K13:M13)</f>
        <v>9.4478737997256521E-2</v>
      </c>
      <c r="P14" s="55">
        <f>+P15/N13</f>
        <v>0.10264290104486785</v>
      </c>
      <c r="Q14" s="56">
        <f>+Q15/P13</f>
        <v>9.0539756239117822E-2</v>
      </c>
      <c r="R14" s="56">
        <f>+R15/Q13</f>
        <v>0.10206358059118795</v>
      </c>
      <c r="S14" s="56">
        <f>+S15/R13</f>
        <v>9.8790322580645157E-2</v>
      </c>
      <c r="T14" s="57">
        <f>+T15/SUM(N13,P13:R13)</f>
        <v>9.8498667040830643E-2</v>
      </c>
      <c r="U14" s="56">
        <f>+U15/S13</f>
        <v>9.7443318861553302E-2</v>
      </c>
      <c r="V14" s="56">
        <f>+V15/U13</f>
        <v>8.6790653314258462E-2</v>
      </c>
      <c r="W14" s="56">
        <f>+W15/V13</f>
        <v>9.4717668488160295E-2</v>
      </c>
      <c r="X14" s="56">
        <f>+X15/W13</f>
        <v>9.383033419023136E-2</v>
      </c>
      <c r="Y14" s="57">
        <f>+Y15/SUM(S13,U13:W13)</f>
        <v>9.3218390804597706E-2</v>
      </c>
      <c r="Z14" s="55">
        <f>+Z15/X13</f>
        <v>9.4224924012158054E-2</v>
      </c>
      <c r="AA14" s="56">
        <f>+AA15/Z13</f>
        <v>8.6736842105263154E-2</v>
      </c>
      <c r="AB14" s="56">
        <f>+AB15/AA13</f>
        <v>9.5467308463698358E-2</v>
      </c>
      <c r="AC14" s="56">
        <f>+AC15/AB13</f>
        <v>9.5008051529790666E-2</v>
      </c>
      <c r="AD14" s="57">
        <f>+AD15/SUM(X13,Z13:AB13)</f>
        <v>9.290523045054376E-2</v>
      </c>
      <c r="AE14" s="55">
        <f>+AE15/AC13</f>
        <v>9.5313741064336779E-2</v>
      </c>
      <c r="AF14" s="56">
        <f>+AF15/AE13</f>
        <v>8.7699739873652913E-2</v>
      </c>
      <c r="AG14" s="56">
        <f>+AG15/AF13</f>
        <v>9.4860166288737724E-2</v>
      </c>
      <c r="AH14" s="56">
        <f>+AH15/AG13</f>
        <v>9.5238095238095233E-2</v>
      </c>
      <c r="AI14" s="57">
        <f>+AI15/SUM(AC13,AE13,AF13,AG13)</f>
        <v>9.3253034722875688E-2</v>
      </c>
      <c r="AJ14" s="55">
        <f>AJ15/AH13</f>
        <v>9.4093406593406592E-2</v>
      </c>
      <c r="AK14" s="56">
        <f>+AK15/AJ13</f>
        <v>8.5610200364298727E-2</v>
      </c>
      <c r="AL14" s="56"/>
      <c r="AM14" s="56"/>
      <c r="AN14" s="57">
        <f>+AN15/SUM(AH13,AJ13)</f>
        <v>8.9977019621707621E-2</v>
      </c>
      <c r="AO14" s="370"/>
      <c r="AP14" s="370"/>
      <c r="AQ14" s="14"/>
      <c r="AR14" s="14"/>
      <c r="AS14" s="14"/>
      <c r="AT14" s="14"/>
      <c r="AU14" s="14"/>
      <c r="AV14" s="14"/>
      <c r="AW14" s="16"/>
      <c r="AX14" s="16"/>
      <c r="AY14" s="16"/>
      <c r="AZ14" s="16"/>
      <c r="BA14" s="16"/>
      <c r="BB14" s="16"/>
      <c r="BC14" s="16"/>
      <c r="BD14" s="16"/>
      <c r="BE14" s="12"/>
      <c r="BF14" s="14"/>
      <c r="BG14" s="14"/>
      <c r="BH14" s="14"/>
      <c r="BI14" s="15"/>
      <c r="BJ14" s="15"/>
      <c r="BK14" s="12"/>
      <c r="BL14" s="14"/>
      <c r="BM14" s="14"/>
      <c r="BN14" s="14"/>
      <c r="BO14" s="14"/>
      <c r="BP14" s="14"/>
      <c r="BQ14" s="12"/>
      <c r="BR14" s="14"/>
      <c r="BS14" s="14"/>
      <c r="BT14" s="14"/>
      <c r="BU14" s="15"/>
      <c r="BV14" s="15"/>
      <c r="BW14" s="12"/>
      <c r="BX14" s="12"/>
      <c r="BY14" s="12"/>
    </row>
    <row r="15" spans="3:77" ht="15" customHeight="1" x14ac:dyDescent="0.3">
      <c r="C15" s="476"/>
      <c r="D15" s="169" t="s">
        <v>466</v>
      </c>
      <c r="E15" s="84"/>
      <c r="F15" s="220">
        <v>107</v>
      </c>
      <c r="G15" s="221">
        <v>86</v>
      </c>
      <c r="H15" s="221">
        <v>116</v>
      </c>
      <c r="I15" s="221">
        <v>116</v>
      </c>
      <c r="J15" s="222">
        <v>425</v>
      </c>
      <c r="K15" s="220">
        <v>99</v>
      </c>
      <c r="L15" s="221">
        <v>136</v>
      </c>
      <c r="M15" s="221">
        <v>157</v>
      </c>
      <c r="N15" s="221">
        <v>159</v>
      </c>
      <c r="O15" s="222">
        <v>551</v>
      </c>
      <c r="P15" s="220">
        <v>167</v>
      </c>
      <c r="Q15" s="221">
        <v>156</v>
      </c>
      <c r="R15" s="221">
        <v>183</v>
      </c>
      <c r="S15" s="221">
        <v>196</v>
      </c>
      <c r="T15" s="222">
        <v>702</v>
      </c>
      <c r="U15" s="221">
        <v>202</v>
      </c>
      <c r="V15" s="221">
        <v>182</v>
      </c>
      <c r="W15" s="221">
        <v>208</v>
      </c>
      <c r="X15" s="221">
        <v>219</v>
      </c>
      <c r="Y15" s="222">
        <v>811</v>
      </c>
      <c r="Z15" s="220">
        <v>217</v>
      </c>
      <c r="AA15" s="221">
        <v>206</v>
      </c>
      <c r="AB15" s="221">
        <v>238</v>
      </c>
      <c r="AC15" s="221">
        <v>236</v>
      </c>
      <c r="AD15" s="222">
        <v>897</v>
      </c>
      <c r="AE15" s="220">
        <v>240</v>
      </c>
      <c r="AF15" s="221">
        <v>236</v>
      </c>
      <c r="AG15" s="221">
        <v>251</v>
      </c>
      <c r="AH15" s="221">
        <v>264</v>
      </c>
      <c r="AI15" s="222">
        <v>991</v>
      </c>
      <c r="AJ15" s="220">
        <v>274</v>
      </c>
      <c r="AK15" s="221">
        <v>235</v>
      </c>
      <c r="AL15" s="221"/>
      <c r="AM15" s="221"/>
      <c r="AN15" s="222">
        <v>509</v>
      </c>
      <c r="AO15" s="14"/>
      <c r="AP15" s="14"/>
      <c r="AQ15" s="14"/>
      <c r="AR15" s="14"/>
      <c r="AS15" s="14"/>
      <c r="AT15" s="14"/>
      <c r="AU15" s="14"/>
      <c r="AV15" s="14"/>
      <c r="AW15" s="14"/>
      <c r="AX15" s="14"/>
      <c r="AY15" s="14"/>
      <c r="AZ15" s="14"/>
      <c r="BA15" s="14"/>
      <c r="BB15" s="14"/>
      <c r="BC15" s="11"/>
      <c r="BD15" s="11"/>
      <c r="BE15" s="17"/>
      <c r="BF15" s="17"/>
      <c r="BG15" s="17"/>
      <c r="BH15" s="17"/>
      <c r="BI15" s="11"/>
      <c r="BJ15" s="11"/>
      <c r="BK15" s="12"/>
      <c r="BL15" s="18"/>
      <c r="BM15" s="18"/>
      <c r="BN15" s="18"/>
      <c r="BO15" s="18"/>
      <c r="BP15" s="18"/>
      <c r="BQ15" s="12"/>
      <c r="BR15" s="17"/>
      <c r="BS15" s="17"/>
      <c r="BT15" s="17"/>
      <c r="BU15" s="11"/>
      <c r="BV15" s="11"/>
      <c r="BW15" s="12"/>
      <c r="BX15" s="12"/>
      <c r="BY15" s="12"/>
    </row>
    <row r="16" spans="3:77" ht="15" customHeight="1" x14ac:dyDescent="0.3">
      <c r="C16" s="476"/>
      <c r="D16" s="168" t="s">
        <v>467</v>
      </c>
      <c r="E16" s="85"/>
      <c r="F16" s="60">
        <v>0.82420000000000004</v>
      </c>
      <c r="G16" s="61">
        <v>0.82420000000000004</v>
      </c>
      <c r="H16" s="61">
        <v>0.82420000000000004</v>
      </c>
      <c r="I16" s="61">
        <v>0.82420000000000004</v>
      </c>
      <c r="J16" s="239">
        <v>0.82420000000000004</v>
      </c>
      <c r="K16" s="60">
        <v>0.82420000000000004</v>
      </c>
      <c r="L16" s="61">
        <v>0.82420000000000004</v>
      </c>
      <c r="M16" s="61">
        <v>0.82420000000000004</v>
      </c>
      <c r="N16" s="61">
        <v>0.82420000000000004</v>
      </c>
      <c r="O16" s="239">
        <v>0.82420000000000004</v>
      </c>
      <c r="P16" s="60">
        <v>0.84530000000000005</v>
      </c>
      <c r="Q16" s="61">
        <v>0.82340000000000002</v>
      </c>
      <c r="R16" s="61">
        <v>0.82350000000000001</v>
      </c>
      <c r="S16" s="61">
        <v>0.8236</v>
      </c>
      <c r="T16" s="239">
        <v>0.82869999999999999</v>
      </c>
      <c r="U16" s="61">
        <v>0.90069999999999995</v>
      </c>
      <c r="V16" s="61">
        <v>0.82350000000000001</v>
      </c>
      <c r="W16" s="61">
        <v>0.8236</v>
      </c>
      <c r="X16" s="61">
        <v>0.85070000000000001</v>
      </c>
      <c r="Y16" s="239">
        <v>0.85009999999999997</v>
      </c>
      <c r="Z16" s="60">
        <v>0.91180000000000005</v>
      </c>
      <c r="AA16" s="61">
        <v>0.8236</v>
      </c>
      <c r="AB16" s="61">
        <v>0.82369999999999999</v>
      </c>
      <c r="AC16" s="61">
        <v>0.87760000000000005</v>
      </c>
      <c r="AD16" s="239">
        <v>0.85919999999999996</v>
      </c>
      <c r="AE16" s="60">
        <v>0.9083</v>
      </c>
      <c r="AF16" s="61">
        <v>0.82420000000000004</v>
      </c>
      <c r="AG16" s="61">
        <v>0.82420000000000004</v>
      </c>
      <c r="AH16" s="61">
        <v>0.89770000000000005</v>
      </c>
      <c r="AI16" s="239">
        <v>0.86480000000000001</v>
      </c>
      <c r="AJ16" s="60">
        <v>0.91239999999999999</v>
      </c>
      <c r="AK16" s="61">
        <v>0.82550000000000001</v>
      </c>
      <c r="AL16" s="334"/>
      <c r="AM16" s="61"/>
      <c r="AN16" s="239">
        <v>0.87229999999999996</v>
      </c>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12"/>
    </row>
    <row r="17" spans="3:77" ht="15" customHeight="1" x14ac:dyDescent="0.3">
      <c r="C17" s="477"/>
      <c r="D17" s="170" t="s">
        <v>286</v>
      </c>
      <c r="E17" s="86"/>
      <c r="F17" s="217">
        <v>88</v>
      </c>
      <c r="G17" s="218">
        <v>71</v>
      </c>
      <c r="H17" s="218">
        <v>95</v>
      </c>
      <c r="I17" s="218">
        <v>96</v>
      </c>
      <c r="J17" s="219">
        <v>350</v>
      </c>
      <c r="K17" s="217">
        <v>82</v>
      </c>
      <c r="L17" s="218">
        <v>112</v>
      </c>
      <c r="M17" s="218">
        <v>129</v>
      </c>
      <c r="N17" s="218">
        <v>131</v>
      </c>
      <c r="O17" s="219">
        <v>454</v>
      </c>
      <c r="P17" s="217">
        <v>141</v>
      </c>
      <c r="Q17" s="218">
        <v>128</v>
      </c>
      <c r="R17" s="218">
        <v>151</v>
      </c>
      <c r="S17" s="218">
        <v>162</v>
      </c>
      <c r="T17" s="219">
        <v>582</v>
      </c>
      <c r="U17" s="218">
        <v>182</v>
      </c>
      <c r="V17" s="218">
        <v>150</v>
      </c>
      <c r="W17" s="218">
        <v>171</v>
      </c>
      <c r="X17" s="218">
        <v>187</v>
      </c>
      <c r="Y17" s="219">
        <v>689</v>
      </c>
      <c r="Z17" s="217">
        <v>197</v>
      </c>
      <c r="AA17" s="218">
        <v>170</v>
      </c>
      <c r="AB17" s="218">
        <v>196</v>
      </c>
      <c r="AC17" s="218">
        <v>207</v>
      </c>
      <c r="AD17" s="219">
        <v>771</v>
      </c>
      <c r="AE17" s="217">
        <v>218</v>
      </c>
      <c r="AF17" s="218">
        <v>195</v>
      </c>
      <c r="AG17" s="218">
        <v>207</v>
      </c>
      <c r="AH17" s="218">
        <v>237</v>
      </c>
      <c r="AI17" s="219">
        <v>857</v>
      </c>
      <c r="AJ17" s="217">
        <v>250</v>
      </c>
      <c r="AK17" s="218">
        <v>194</v>
      </c>
      <c r="AL17" s="218"/>
      <c r="AM17" s="218"/>
      <c r="AN17" s="219">
        <v>444</v>
      </c>
      <c r="AO17" s="333"/>
      <c r="AP17" s="333"/>
      <c r="AQ17" s="17"/>
      <c r="AR17" s="17"/>
      <c r="AS17" s="17"/>
      <c r="AT17" s="17"/>
      <c r="AU17" s="17"/>
      <c r="AV17" s="17"/>
      <c r="AW17" s="11"/>
      <c r="AX17" s="11"/>
      <c r="AY17" s="11"/>
      <c r="AZ17" s="11"/>
      <c r="BA17" s="11"/>
      <c r="BB17" s="11"/>
      <c r="BC17" s="11"/>
      <c r="BD17" s="11"/>
      <c r="BE17" s="17"/>
      <c r="BF17" s="17"/>
      <c r="BG17" s="17"/>
      <c r="BH17" s="17"/>
      <c r="BI17" s="11"/>
      <c r="BJ17" s="11"/>
      <c r="BK17" s="12"/>
      <c r="BL17" s="18"/>
      <c r="BM17" s="18"/>
      <c r="BN17" s="18"/>
      <c r="BO17" s="18"/>
      <c r="BP17" s="18"/>
      <c r="BQ17" s="12"/>
      <c r="BR17" s="17"/>
      <c r="BS17" s="17"/>
      <c r="BT17" s="17"/>
      <c r="BU17" s="11"/>
      <c r="BV17" s="11"/>
      <c r="BW17" s="12"/>
      <c r="BX17" s="12"/>
      <c r="BY17" s="12"/>
    </row>
    <row r="18" spans="3:77" ht="5.25" customHeight="1" x14ac:dyDescent="0.3">
      <c r="C18" s="10"/>
      <c r="D18" s="31"/>
      <c r="E18" s="88"/>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5"/>
      <c r="AF18" s="34"/>
      <c r="AG18" s="34"/>
      <c r="AH18" s="34"/>
      <c r="AI18" s="34"/>
      <c r="AJ18" s="35"/>
      <c r="AK18" s="34"/>
      <c r="AL18" s="34"/>
      <c r="AM18" s="34"/>
      <c r="AN18" s="34"/>
      <c r="AO18" s="17"/>
      <c r="AP18" s="17"/>
      <c r="AQ18" s="17"/>
      <c r="AR18" s="17"/>
      <c r="AS18" s="17"/>
      <c r="AT18" s="17"/>
      <c r="AU18" s="17"/>
      <c r="AV18" s="17"/>
      <c r="AW18" s="11"/>
      <c r="AX18" s="11"/>
      <c r="AY18" s="11"/>
      <c r="AZ18" s="11"/>
      <c r="BA18" s="11"/>
      <c r="BB18" s="11"/>
      <c r="BC18" s="11"/>
      <c r="BD18" s="11"/>
      <c r="BE18" s="17"/>
      <c r="BF18" s="17"/>
      <c r="BG18" s="17"/>
      <c r="BH18" s="17"/>
      <c r="BI18" s="11"/>
      <c r="BJ18" s="11"/>
      <c r="BK18" s="12"/>
      <c r="BL18" s="18"/>
      <c r="BM18" s="18"/>
      <c r="BN18" s="18"/>
      <c r="BO18" s="18"/>
      <c r="BP18" s="18"/>
      <c r="BQ18" s="12"/>
      <c r="BR18" s="17"/>
      <c r="BS18" s="17"/>
      <c r="BT18" s="17"/>
      <c r="BU18" s="11"/>
      <c r="BV18" s="11"/>
      <c r="BW18" s="12"/>
      <c r="BX18" s="12"/>
      <c r="BY18" s="12"/>
    </row>
    <row r="19" spans="3:77" ht="15" customHeight="1" x14ac:dyDescent="0.3">
      <c r="C19" s="476" t="s">
        <v>13</v>
      </c>
      <c r="D19" s="167" t="s">
        <v>287</v>
      </c>
      <c r="E19" s="89"/>
      <c r="F19" s="36">
        <v>0</v>
      </c>
      <c r="G19" s="37">
        <v>0</v>
      </c>
      <c r="H19" s="37">
        <v>0</v>
      </c>
      <c r="I19" s="37">
        <v>0</v>
      </c>
      <c r="J19" s="38">
        <v>0</v>
      </c>
      <c r="K19" s="36">
        <v>0</v>
      </c>
      <c r="L19" s="37">
        <v>0</v>
      </c>
      <c r="M19" s="37">
        <v>0</v>
      </c>
      <c r="N19" s="37">
        <v>0</v>
      </c>
      <c r="O19" s="38">
        <v>0</v>
      </c>
      <c r="P19" s="36">
        <v>0</v>
      </c>
      <c r="Q19" s="37">
        <v>0</v>
      </c>
      <c r="R19" s="37">
        <v>0</v>
      </c>
      <c r="S19" s="37">
        <v>0</v>
      </c>
      <c r="T19" s="38">
        <v>0</v>
      </c>
      <c r="U19" s="120">
        <v>454</v>
      </c>
      <c r="V19" s="89">
        <v>591</v>
      </c>
      <c r="W19" s="52">
        <v>552</v>
      </c>
      <c r="X19" s="52">
        <v>545</v>
      </c>
      <c r="Y19" s="53">
        <v>2142</v>
      </c>
      <c r="Z19" s="54">
        <v>567</v>
      </c>
      <c r="AA19" s="52">
        <v>760</v>
      </c>
      <c r="AB19" s="52">
        <v>675</v>
      </c>
      <c r="AC19" s="52">
        <v>737</v>
      </c>
      <c r="AD19" s="53">
        <v>2739</v>
      </c>
      <c r="AE19" s="54">
        <v>749</v>
      </c>
      <c r="AF19" s="52">
        <v>1065</v>
      </c>
      <c r="AG19" s="52">
        <v>789</v>
      </c>
      <c r="AH19" s="52">
        <v>853</v>
      </c>
      <c r="AI19" s="53">
        <v>3456</v>
      </c>
      <c r="AJ19" s="54">
        <v>854</v>
      </c>
      <c r="AK19" s="52">
        <v>1109</v>
      </c>
      <c r="AL19" s="52"/>
      <c r="AM19" s="52"/>
      <c r="AN19" s="53">
        <v>1963</v>
      </c>
      <c r="AO19" s="291"/>
      <c r="AP19" s="291"/>
      <c r="AQ19" s="291"/>
      <c r="AR19" s="291"/>
      <c r="AS19" s="291"/>
      <c r="AT19" s="14"/>
      <c r="AU19" s="14"/>
      <c r="AV19" s="14"/>
      <c r="AW19" s="50"/>
      <c r="AX19" s="50"/>
      <c r="AY19" s="50"/>
      <c r="AZ19" s="50"/>
      <c r="BA19" s="50"/>
      <c r="BB19" s="50"/>
      <c r="BC19" s="50"/>
      <c r="BD19" s="50"/>
      <c r="BE19" s="12"/>
      <c r="BF19" s="14"/>
      <c r="BG19" s="14"/>
      <c r="BH19" s="14"/>
      <c r="BI19" s="51"/>
      <c r="BJ19" s="51"/>
      <c r="BK19" s="12"/>
      <c r="BL19" s="14"/>
      <c r="BM19" s="14"/>
      <c r="BN19" s="14"/>
      <c r="BO19" s="14"/>
      <c r="BP19" s="14"/>
      <c r="BQ19" s="12"/>
      <c r="BR19" s="14"/>
      <c r="BS19" s="14"/>
      <c r="BT19" s="14"/>
      <c r="BU19" s="51"/>
      <c r="BV19" s="51"/>
      <c r="BW19" s="12"/>
      <c r="BX19" s="12"/>
      <c r="BY19" s="12"/>
    </row>
    <row r="20" spans="3:77" ht="15" customHeight="1" x14ac:dyDescent="0.3">
      <c r="C20" s="476"/>
      <c r="D20" s="168" t="s">
        <v>285</v>
      </c>
      <c r="E20" s="55"/>
      <c r="F20" s="39">
        <v>0</v>
      </c>
      <c r="G20" s="34">
        <v>0</v>
      </c>
      <c r="H20" s="34">
        <v>0</v>
      </c>
      <c r="I20" s="34">
        <v>0</v>
      </c>
      <c r="J20" s="40">
        <v>0</v>
      </c>
      <c r="K20" s="39">
        <v>0</v>
      </c>
      <c r="L20" s="34">
        <v>0</v>
      </c>
      <c r="M20" s="34">
        <v>0</v>
      </c>
      <c r="N20" s="34">
        <v>0</v>
      </c>
      <c r="O20" s="40">
        <v>0</v>
      </c>
      <c r="P20" s="39">
        <v>0</v>
      </c>
      <c r="Q20" s="34">
        <v>0</v>
      </c>
      <c r="R20" s="34">
        <v>0</v>
      </c>
      <c r="S20" s="34">
        <v>0</v>
      </c>
      <c r="T20" s="40">
        <v>0</v>
      </c>
      <c r="U20" s="39">
        <v>0</v>
      </c>
      <c r="V20" s="34">
        <v>0</v>
      </c>
      <c r="W20" s="56">
        <f>+W21/V19</f>
        <v>7.2758037225042302E-2</v>
      </c>
      <c r="X20" s="56">
        <f>+X21/W19</f>
        <v>8.5144927536231887E-2</v>
      </c>
      <c r="Y20" s="57">
        <f>+Y21/SUM(V19:W19)</f>
        <v>7.874015748031496E-2</v>
      </c>
      <c r="Z20" s="55">
        <f>+Z21/X19</f>
        <v>8.8073394495412849E-2</v>
      </c>
      <c r="AA20" s="56">
        <f>+AA21/Z19</f>
        <v>6.5255731922398585E-2</v>
      </c>
      <c r="AB20" s="56">
        <f>+AB21/AA19</f>
        <v>7.6315789473684212E-2</v>
      </c>
      <c r="AC20" s="56">
        <f>+AC21/AB19</f>
        <v>8.8888888888888892E-2</v>
      </c>
      <c r="AD20" s="57">
        <f>+AD21/SUM(X19,Z19:AB19)</f>
        <v>7.9701609736945428E-2</v>
      </c>
      <c r="AE20" s="55">
        <f>+AE21/AC19</f>
        <v>9.6336499321573954E-2</v>
      </c>
      <c r="AF20" s="56">
        <f>+AF21/AE19</f>
        <v>6.4085447263017362E-2</v>
      </c>
      <c r="AG20" s="56">
        <f>+AG21/AF19</f>
        <v>8.5446009389671368E-2</v>
      </c>
      <c r="AH20" s="56">
        <f>+AH21/AG19</f>
        <v>9.378960709759189E-2</v>
      </c>
      <c r="AI20" s="57">
        <f>+AI21/SUM(AC19,AE19,AF19,AG19)</f>
        <v>8.5029940119760478E-2</v>
      </c>
      <c r="AJ20" s="55">
        <f>AJ21/AH19</f>
        <v>9.9648300117233288E-2</v>
      </c>
      <c r="AK20" s="56">
        <f>+AK21/AJ19</f>
        <v>6.6744730679156913E-2</v>
      </c>
      <c r="AL20" s="56"/>
      <c r="AM20" s="56"/>
      <c r="AN20" s="57">
        <f>+AN21/SUM(AH19,AJ19)</f>
        <v>8.3186877562975978E-2</v>
      </c>
      <c r="AO20" s="370"/>
      <c r="AP20" s="370"/>
      <c r="AQ20" s="14"/>
      <c r="AR20" s="14"/>
      <c r="AS20" s="14"/>
      <c r="AT20" s="14"/>
      <c r="AU20" s="14"/>
      <c r="AV20" s="14"/>
      <c r="AW20" s="50"/>
      <c r="AX20" s="50"/>
      <c r="AY20" s="50"/>
      <c r="AZ20" s="50"/>
      <c r="BA20" s="50"/>
      <c r="BB20" s="50"/>
      <c r="BC20" s="50"/>
      <c r="BD20" s="50"/>
      <c r="BE20" s="12"/>
      <c r="BF20" s="14"/>
      <c r="BG20" s="14"/>
      <c r="BH20" s="14"/>
      <c r="BI20" s="51"/>
      <c r="BJ20" s="51"/>
      <c r="BK20" s="12"/>
      <c r="BL20" s="14"/>
      <c r="BM20" s="14"/>
      <c r="BN20" s="14"/>
      <c r="BO20" s="14"/>
      <c r="BP20" s="14"/>
      <c r="BQ20" s="12"/>
      <c r="BR20" s="14"/>
      <c r="BS20" s="14"/>
      <c r="BT20" s="14"/>
      <c r="BU20" s="51"/>
      <c r="BV20" s="51"/>
      <c r="BW20" s="12"/>
      <c r="BX20" s="12"/>
      <c r="BY20" s="12"/>
    </row>
    <row r="21" spans="3:77" s="2" customFormat="1" ht="15" customHeight="1" x14ac:dyDescent="0.3">
      <c r="C21" s="476"/>
      <c r="D21" s="169" t="s">
        <v>466</v>
      </c>
      <c r="E21" s="58"/>
      <c r="F21" s="58">
        <v>0</v>
      </c>
      <c r="G21" s="82">
        <v>0</v>
      </c>
      <c r="H21" s="82">
        <v>0</v>
      </c>
      <c r="I21" s="82">
        <v>0</v>
      </c>
      <c r="J21" s="59">
        <v>0</v>
      </c>
      <c r="K21" s="58">
        <v>0</v>
      </c>
      <c r="L21" s="82">
        <v>0</v>
      </c>
      <c r="M21" s="82">
        <v>0</v>
      </c>
      <c r="N21" s="82">
        <v>0</v>
      </c>
      <c r="O21" s="59">
        <v>0</v>
      </c>
      <c r="P21" s="58">
        <v>0</v>
      </c>
      <c r="Q21" s="82">
        <v>0</v>
      </c>
      <c r="R21" s="82">
        <v>0</v>
      </c>
      <c r="S21" s="82">
        <v>0</v>
      </c>
      <c r="T21" s="59">
        <v>0</v>
      </c>
      <c r="U21" s="58">
        <v>0</v>
      </c>
      <c r="V21" s="82">
        <v>0</v>
      </c>
      <c r="W21" s="221">
        <v>43</v>
      </c>
      <c r="X21" s="221">
        <v>47</v>
      </c>
      <c r="Y21" s="222">
        <v>90</v>
      </c>
      <c r="Z21" s="220">
        <v>48</v>
      </c>
      <c r="AA21" s="221">
        <v>37</v>
      </c>
      <c r="AB21" s="221">
        <v>58</v>
      </c>
      <c r="AC21" s="221">
        <v>60</v>
      </c>
      <c r="AD21" s="222">
        <v>203</v>
      </c>
      <c r="AE21" s="220">
        <v>71</v>
      </c>
      <c r="AF21" s="221">
        <v>48</v>
      </c>
      <c r="AG21" s="221">
        <v>91</v>
      </c>
      <c r="AH21" s="221">
        <v>74</v>
      </c>
      <c r="AI21" s="222">
        <v>284</v>
      </c>
      <c r="AJ21" s="220">
        <v>85</v>
      </c>
      <c r="AK21" s="221">
        <v>57</v>
      </c>
      <c r="AL21" s="221"/>
      <c r="AM21" s="221"/>
      <c r="AN21" s="222">
        <v>142</v>
      </c>
      <c r="AO21" s="21"/>
      <c r="AP21" s="21"/>
      <c r="AQ21" s="21"/>
      <c r="AR21" s="21"/>
      <c r="AS21" s="21"/>
      <c r="AT21" s="21"/>
      <c r="AU21" s="21"/>
      <c r="AV21" s="21"/>
      <c r="AW21" s="92"/>
      <c r="AX21" s="92"/>
      <c r="AY21" s="92"/>
      <c r="AZ21" s="92"/>
      <c r="BA21" s="22"/>
      <c r="BB21" s="22"/>
      <c r="BC21" s="22"/>
      <c r="BD21" s="22"/>
      <c r="BE21" s="21"/>
      <c r="BF21" s="21"/>
      <c r="BG21" s="21"/>
      <c r="BH21" s="21"/>
      <c r="BI21" s="22"/>
      <c r="BJ21" s="22"/>
      <c r="BK21" s="20"/>
      <c r="BL21" s="28"/>
      <c r="BM21" s="28"/>
      <c r="BN21" s="28"/>
      <c r="BO21" s="28"/>
      <c r="BP21" s="28"/>
      <c r="BQ21" s="20"/>
      <c r="BR21" s="21"/>
      <c r="BS21" s="21"/>
      <c r="BT21" s="21"/>
      <c r="BU21" s="22"/>
      <c r="BV21" s="22"/>
      <c r="BW21" s="20"/>
      <c r="BX21" s="20"/>
      <c r="BY21" s="20"/>
    </row>
    <row r="22" spans="3:77" ht="15" customHeight="1" x14ac:dyDescent="0.3">
      <c r="C22" s="476"/>
      <c r="D22" s="168" t="s">
        <v>467</v>
      </c>
      <c r="E22" s="39"/>
      <c r="F22" s="287">
        <v>0</v>
      </c>
      <c r="G22" s="342">
        <v>0</v>
      </c>
      <c r="H22" s="342">
        <v>0</v>
      </c>
      <c r="I22" s="342">
        <v>0</v>
      </c>
      <c r="J22" s="286">
        <v>0</v>
      </c>
      <c r="K22" s="287">
        <v>0</v>
      </c>
      <c r="L22" s="342">
        <v>0</v>
      </c>
      <c r="M22" s="342">
        <v>0</v>
      </c>
      <c r="N22" s="342">
        <v>0</v>
      </c>
      <c r="O22" s="286">
        <v>0</v>
      </c>
      <c r="P22" s="287">
        <v>0</v>
      </c>
      <c r="Q22" s="342">
        <v>0</v>
      </c>
      <c r="R22" s="342">
        <v>0</v>
      </c>
      <c r="S22" s="342">
        <v>0</v>
      </c>
      <c r="T22" s="286">
        <v>0</v>
      </c>
      <c r="U22" s="287">
        <v>0</v>
      </c>
      <c r="V22" s="342">
        <v>0</v>
      </c>
      <c r="W22" s="61">
        <v>1</v>
      </c>
      <c r="X22" s="61">
        <v>1</v>
      </c>
      <c r="Y22" s="239">
        <v>1</v>
      </c>
      <c r="Z22" s="60">
        <v>1</v>
      </c>
      <c r="AA22" s="61">
        <v>1</v>
      </c>
      <c r="AB22" s="61">
        <v>1</v>
      </c>
      <c r="AC22" s="61">
        <v>1</v>
      </c>
      <c r="AD22" s="239">
        <v>1</v>
      </c>
      <c r="AE22" s="60">
        <v>1</v>
      </c>
      <c r="AF22" s="61">
        <v>1</v>
      </c>
      <c r="AG22" s="61">
        <v>1</v>
      </c>
      <c r="AH22" s="61">
        <v>1</v>
      </c>
      <c r="AI22" s="239">
        <v>1</v>
      </c>
      <c r="AJ22" s="60">
        <v>1</v>
      </c>
      <c r="AK22" s="61">
        <v>1</v>
      </c>
      <c r="AL22" s="61"/>
      <c r="AM22" s="61"/>
      <c r="AN22" s="239">
        <v>1</v>
      </c>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18"/>
      <c r="BO22" s="18"/>
      <c r="BP22" s="18"/>
      <c r="BQ22" s="12"/>
      <c r="BR22" s="17"/>
      <c r="BS22" s="17"/>
      <c r="BT22" s="17"/>
      <c r="BU22" s="11"/>
      <c r="BV22" s="11"/>
      <c r="BW22" s="12"/>
      <c r="BX22" s="12"/>
      <c r="BY22" s="12"/>
    </row>
    <row r="23" spans="3:77" ht="15" customHeight="1" x14ac:dyDescent="0.3">
      <c r="C23" s="477"/>
      <c r="D23" s="170" t="s">
        <v>286</v>
      </c>
      <c r="E23" s="62"/>
      <c r="F23" s="62">
        <v>0</v>
      </c>
      <c r="G23" s="63">
        <v>0</v>
      </c>
      <c r="H23" s="63">
        <v>0</v>
      </c>
      <c r="I23" s="63">
        <v>0</v>
      </c>
      <c r="J23" s="64">
        <v>0</v>
      </c>
      <c r="K23" s="62">
        <v>0</v>
      </c>
      <c r="L23" s="63">
        <v>0</v>
      </c>
      <c r="M23" s="63">
        <v>0</v>
      </c>
      <c r="N23" s="63">
        <v>0</v>
      </c>
      <c r="O23" s="64">
        <v>0</v>
      </c>
      <c r="P23" s="62">
        <v>0</v>
      </c>
      <c r="Q23" s="63">
        <v>0</v>
      </c>
      <c r="R23" s="63">
        <v>0</v>
      </c>
      <c r="S23" s="63">
        <v>0</v>
      </c>
      <c r="T23" s="64">
        <v>0</v>
      </c>
      <c r="U23" s="62">
        <v>0</v>
      </c>
      <c r="V23" s="63">
        <v>0</v>
      </c>
      <c r="W23" s="218">
        <v>43</v>
      </c>
      <c r="X23" s="218">
        <v>47</v>
      </c>
      <c r="Y23" s="219">
        <v>90</v>
      </c>
      <c r="Z23" s="217">
        <v>48</v>
      </c>
      <c r="AA23" s="218">
        <v>37</v>
      </c>
      <c r="AB23" s="218">
        <v>58</v>
      </c>
      <c r="AC23" s="218">
        <v>60</v>
      </c>
      <c r="AD23" s="219">
        <v>203</v>
      </c>
      <c r="AE23" s="217">
        <v>71</v>
      </c>
      <c r="AF23" s="218">
        <v>48</v>
      </c>
      <c r="AG23" s="218">
        <v>91</v>
      </c>
      <c r="AH23" s="218">
        <v>74</v>
      </c>
      <c r="AI23" s="219">
        <v>284</v>
      </c>
      <c r="AJ23" s="217">
        <v>85</v>
      </c>
      <c r="AK23" s="218">
        <v>57</v>
      </c>
      <c r="AL23" s="218"/>
      <c r="AM23" s="218"/>
      <c r="AN23" s="219">
        <v>142</v>
      </c>
      <c r="AO23" s="17"/>
      <c r="AP23" s="17"/>
      <c r="AQ23" s="17"/>
      <c r="AR23" s="17"/>
      <c r="AS23" s="17"/>
      <c r="AT23" s="17"/>
      <c r="AU23" s="17"/>
      <c r="AV23" s="17"/>
      <c r="AW23" s="11"/>
      <c r="AX23" s="11"/>
      <c r="AY23" s="11"/>
      <c r="AZ23" s="11"/>
      <c r="BA23" s="11"/>
      <c r="BB23" s="11"/>
      <c r="BC23" s="11"/>
      <c r="BD23" s="11"/>
      <c r="BE23" s="17"/>
      <c r="BF23" s="17"/>
      <c r="BG23" s="17"/>
      <c r="BH23" s="17"/>
      <c r="BI23" s="11"/>
      <c r="BJ23" s="11"/>
      <c r="BK23" s="12"/>
      <c r="BL23" s="18"/>
      <c r="BM23" s="18"/>
      <c r="BN23" s="18"/>
      <c r="BO23" s="18"/>
      <c r="BP23" s="18"/>
      <c r="BQ23" s="12"/>
      <c r="BR23" s="17"/>
      <c r="BS23" s="17"/>
      <c r="BT23" s="17"/>
      <c r="BU23" s="11"/>
      <c r="BV23" s="11"/>
      <c r="BW23" s="12"/>
      <c r="BX23" s="12"/>
      <c r="BY23" s="12"/>
    </row>
    <row r="24" spans="3:77" ht="5.25" customHeight="1" x14ac:dyDescent="0.3">
      <c r="C24" s="10"/>
      <c r="D24" s="31"/>
      <c r="E24" s="88"/>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c r="AF24" s="34"/>
      <c r="AG24" s="34"/>
      <c r="AH24" s="34"/>
      <c r="AI24" s="34"/>
      <c r="AJ24" s="35"/>
      <c r="AK24" s="34"/>
      <c r="AL24" s="34"/>
      <c r="AM24" s="34"/>
      <c r="AN24" s="34"/>
      <c r="AO24" s="17"/>
      <c r="AP24" s="17"/>
      <c r="AQ24" s="17"/>
      <c r="AR24" s="17"/>
      <c r="AS24" s="17"/>
      <c r="AT24" s="17"/>
      <c r="AU24" s="17"/>
      <c r="AV24" s="17"/>
      <c r="AW24" s="11"/>
      <c r="AX24" s="11"/>
      <c r="AY24" s="11"/>
      <c r="AZ24" s="11"/>
      <c r="BA24" s="11"/>
      <c r="BB24" s="11"/>
      <c r="BC24" s="11"/>
      <c r="BD24" s="11"/>
      <c r="BE24" s="17"/>
      <c r="BF24" s="17"/>
      <c r="BG24" s="17"/>
      <c r="BH24" s="17"/>
      <c r="BI24" s="11"/>
      <c r="BJ24" s="11"/>
      <c r="BK24" s="12"/>
      <c r="BL24" s="18"/>
      <c r="BM24" s="18"/>
      <c r="BN24" s="18"/>
      <c r="BO24" s="18"/>
      <c r="BP24" s="18"/>
      <c r="BQ24" s="12"/>
      <c r="BR24" s="17"/>
      <c r="BS24" s="17"/>
      <c r="BT24" s="17"/>
      <c r="BU24" s="11"/>
      <c r="BV24" s="11"/>
      <c r="BW24" s="12"/>
      <c r="BX24" s="12"/>
      <c r="BY24" s="12"/>
    </row>
    <row r="25" spans="3:77" ht="15" customHeight="1" x14ac:dyDescent="0.3">
      <c r="C25" s="476" t="s">
        <v>14</v>
      </c>
      <c r="D25" s="167" t="s">
        <v>287</v>
      </c>
      <c r="E25" s="87">
        <v>464</v>
      </c>
      <c r="F25" s="121">
        <v>460</v>
      </c>
      <c r="G25" s="52">
        <v>475</v>
      </c>
      <c r="H25" s="52">
        <v>484</v>
      </c>
      <c r="I25" s="52">
        <v>473</v>
      </c>
      <c r="J25" s="53">
        <v>1892</v>
      </c>
      <c r="K25" s="54">
        <v>522</v>
      </c>
      <c r="L25" s="52">
        <v>432</v>
      </c>
      <c r="M25" s="52">
        <v>516</v>
      </c>
      <c r="N25" s="52">
        <v>475</v>
      </c>
      <c r="O25" s="53">
        <v>1945</v>
      </c>
      <c r="P25" s="54">
        <v>503</v>
      </c>
      <c r="Q25" s="52">
        <v>524</v>
      </c>
      <c r="R25" s="52">
        <v>523</v>
      </c>
      <c r="S25" s="52">
        <v>513</v>
      </c>
      <c r="T25" s="53">
        <v>2063</v>
      </c>
      <c r="U25" s="54">
        <v>521</v>
      </c>
      <c r="V25" s="52">
        <v>516</v>
      </c>
      <c r="W25" s="52">
        <v>506</v>
      </c>
      <c r="X25" s="52">
        <v>488</v>
      </c>
      <c r="Y25" s="53">
        <v>2031</v>
      </c>
      <c r="Z25" s="54">
        <v>473</v>
      </c>
      <c r="AA25" s="52">
        <v>483</v>
      </c>
      <c r="AB25" s="52">
        <v>456</v>
      </c>
      <c r="AC25" s="52">
        <v>465</v>
      </c>
      <c r="AD25" s="53">
        <v>1877</v>
      </c>
      <c r="AE25" s="54">
        <v>431</v>
      </c>
      <c r="AF25" s="52">
        <v>462</v>
      </c>
      <c r="AG25" s="52">
        <v>406</v>
      </c>
      <c r="AH25" s="134">
        <v>415</v>
      </c>
      <c r="AI25" s="53">
        <v>1715</v>
      </c>
      <c r="AJ25" s="54">
        <v>382</v>
      </c>
      <c r="AK25" s="52">
        <v>455</v>
      </c>
      <c r="AL25" s="52"/>
      <c r="AM25" s="89"/>
      <c r="AN25" s="53">
        <v>836</v>
      </c>
      <c r="AO25" s="291"/>
      <c r="AP25" s="291"/>
      <c r="AQ25" s="291"/>
      <c r="AR25" s="291"/>
      <c r="AS25" s="291"/>
      <c r="AT25" s="14"/>
      <c r="AU25" s="14"/>
      <c r="AV25" s="14"/>
      <c r="AW25" s="16"/>
      <c r="AX25" s="16"/>
      <c r="AY25" s="16"/>
      <c r="AZ25" s="16"/>
      <c r="BA25" s="16"/>
      <c r="BB25" s="16"/>
      <c r="BC25" s="16"/>
      <c r="BD25" s="16"/>
      <c r="BE25" s="12"/>
      <c r="BF25" s="14"/>
      <c r="BG25" s="14"/>
      <c r="BH25" s="14"/>
      <c r="BI25" s="15"/>
      <c r="BJ25" s="15"/>
      <c r="BK25" s="12"/>
      <c r="BL25" s="14"/>
      <c r="BM25" s="14"/>
      <c r="BN25" s="14"/>
      <c r="BO25" s="14"/>
      <c r="BP25" s="14"/>
      <c r="BQ25" s="12"/>
      <c r="BR25" s="14"/>
      <c r="BS25" s="14"/>
      <c r="BT25" s="14"/>
      <c r="BU25" s="15"/>
      <c r="BV25" s="15"/>
      <c r="BW25" s="12"/>
      <c r="BX25" s="12"/>
      <c r="BY25" s="12"/>
    </row>
    <row r="26" spans="3:77" ht="15" customHeight="1" x14ac:dyDescent="0.3">
      <c r="C26" s="476"/>
      <c r="D26" s="168" t="s">
        <v>285</v>
      </c>
      <c r="E26" s="55"/>
      <c r="F26" s="55">
        <f>+F27/E25</f>
        <v>0.1788793103448276</v>
      </c>
      <c r="G26" s="56">
        <f>+G27/F25</f>
        <v>0.17826086956521739</v>
      </c>
      <c r="H26" s="56">
        <f>+H27/G25</f>
        <v>0.17473684210526316</v>
      </c>
      <c r="I26" s="56">
        <f>+I27/H25</f>
        <v>0.1756198347107438</v>
      </c>
      <c r="J26" s="57">
        <f>+J27/SUM(E25:H25)</f>
        <v>0.17684545937334042</v>
      </c>
      <c r="K26" s="55">
        <f>+K27/I25</f>
        <v>0.17758985200845667</v>
      </c>
      <c r="L26" s="56">
        <f>+L27/K25</f>
        <v>0.17816091954022989</v>
      </c>
      <c r="M26" s="56">
        <f>+M27/L25</f>
        <v>0.17824074074074073</v>
      </c>
      <c r="N26" s="56">
        <f>+N27/M25</f>
        <v>0.18023255813953487</v>
      </c>
      <c r="O26" s="57">
        <f>+O27/SUM(I25,K25:M25)</f>
        <v>0.17807514153371076</v>
      </c>
      <c r="P26" s="55">
        <f>+P27/N25</f>
        <v>0.1831578947368421</v>
      </c>
      <c r="Q26" s="56">
        <f>+Q27/P25</f>
        <v>0.18290258449304175</v>
      </c>
      <c r="R26" s="56">
        <f>+R27/Q25</f>
        <v>0.18320610687022901</v>
      </c>
      <c r="S26" s="56">
        <f>+S27/R25</f>
        <v>0.17973231357552583</v>
      </c>
      <c r="T26" s="57">
        <f>+T27/SUM(N25,P25:R25)</f>
        <v>0.18222222222222223</v>
      </c>
      <c r="U26" s="55">
        <f>+U27/S25</f>
        <v>0.18908382066276802</v>
      </c>
      <c r="V26" s="56">
        <f>+V27/U25</f>
        <v>0.1785028790786948</v>
      </c>
      <c r="W26" s="56">
        <f>+W27/V25</f>
        <v>0.17635658914728683</v>
      </c>
      <c r="X26" s="56">
        <f>+X27/W25</f>
        <v>0.17391304347826086</v>
      </c>
      <c r="Y26" s="57">
        <f>+Y27/SUM(S25,U25:W25)</f>
        <v>0.17996108949416342</v>
      </c>
      <c r="Z26" s="55">
        <f>+Z27/X25</f>
        <v>0.17622950819672131</v>
      </c>
      <c r="AA26" s="56">
        <f>+AA27/Z25</f>
        <v>0.17758985200845667</v>
      </c>
      <c r="AB26" s="56">
        <f>+AB27/AA25</f>
        <v>0.18012422360248448</v>
      </c>
      <c r="AC26" s="56">
        <f>+AC27/AB25</f>
        <v>0.17982456140350878</v>
      </c>
      <c r="AD26" s="57">
        <f>+AD27/SUM(X25,Z25:AB25)</f>
        <v>0.17842105263157895</v>
      </c>
      <c r="AE26" s="55">
        <f>+AE27/AC25</f>
        <v>0.18064516129032257</v>
      </c>
      <c r="AF26" s="56">
        <f>+AF27/AE25</f>
        <v>0.17865429234338748</v>
      </c>
      <c r="AG26" s="56">
        <f>+AG27/AF25</f>
        <v>0.17965367965367965</v>
      </c>
      <c r="AH26" s="56">
        <f>+AH27/AG25</f>
        <v>0.17980295566502463</v>
      </c>
      <c r="AI26" s="57">
        <f>+AI27/SUM(AC25,AE25,AF25,AG25)</f>
        <v>0.17970521541950113</v>
      </c>
      <c r="AJ26" s="55">
        <f>AJ27/AH25</f>
        <v>0.1783132530120482</v>
      </c>
      <c r="AK26" s="56">
        <f>+AK27/AJ25</f>
        <v>0.17801047120418848</v>
      </c>
      <c r="AL26" s="56"/>
      <c r="AM26" s="56"/>
      <c r="AN26" s="57">
        <f>+AN27/SUM(AH25,AJ25)</f>
        <v>0.178168130489335</v>
      </c>
      <c r="AO26" s="370"/>
      <c r="AP26" s="370"/>
      <c r="AQ26" s="14"/>
      <c r="AR26" s="14"/>
      <c r="AS26" s="14"/>
      <c r="AT26" s="14"/>
      <c r="AU26" s="14"/>
      <c r="AV26" s="14"/>
      <c r="AW26" s="16"/>
      <c r="AX26" s="16"/>
      <c r="AY26" s="16"/>
      <c r="AZ26" s="16"/>
      <c r="BA26" s="16"/>
      <c r="BB26" s="16"/>
      <c r="BC26" s="16"/>
      <c r="BD26" s="16"/>
      <c r="BE26" s="12"/>
      <c r="BF26" s="14"/>
      <c r="BG26" s="14"/>
      <c r="BH26" s="14"/>
      <c r="BI26" s="15"/>
      <c r="BJ26" s="15"/>
      <c r="BK26" s="12"/>
      <c r="BL26" s="14"/>
      <c r="BM26" s="14"/>
      <c r="BN26" s="14"/>
      <c r="BO26" s="14"/>
      <c r="BP26" s="14"/>
      <c r="BQ26" s="12"/>
      <c r="BR26" s="14"/>
      <c r="BS26" s="14"/>
      <c r="BT26" s="14"/>
      <c r="BU26" s="15"/>
      <c r="BV26" s="15"/>
      <c r="BW26" s="12"/>
      <c r="BX26" s="12"/>
      <c r="BY26" s="12"/>
    </row>
    <row r="27" spans="3:77" ht="15" customHeight="1" x14ac:dyDescent="0.3">
      <c r="C27" s="476"/>
      <c r="D27" s="169" t="s">
        <v>466</v>
      </c>
      <c r="E27" s="58"/>
      <c r="F27" s="220">
        <v>83</v>
      </c>
      <c r="G27" s="186">
        <v>82</v>
      </c>
      <c r="H27" s="186">
        <v>83</v>
      </c>
      <c r="I27" s="186">
        <v>85</v>
      </c>
      <c r="J27" s="222">
        <v>333</v>
      </c>
      <c r="K27" s="220">
        <v>84</v>
      </c>
      <c r="L27" s="186">
        <v>93</v>
      </c>
      <c r="M27" s="186">
        <v>77</v>
      </c>
      <c r="N27" s="186">
        <v>93</v>
      </c>
      <c r="O27" s="222">
        <v>346</v>
      </c>
      <c r="P27" s="220">
        <v>87</v>
      </c>
      <c r="Q27" s="186">
        <v>92</v>
      </c>
      <c r="R27" s="186">
        <v>96</v>
      </c>
      <c r="S27" s="186">
        <v>94</v>
      </c>
      <c r="T27" s="222">
        <v>369</v>
      </c>
      <c r="U27" s="220">
        <v>97</v>
      </c>
      <c r="V27" s="186">
        <v>93</v>
      </c>
      <c r="W27" s="186">
        <v>91</v>
      </c>
      <c r="X27" s="186">
        <v>88</v>
      </c>
      <c r="Y27" s="222">
        <v>370</v>
      </c>
      <c r="Z27" s="220">
        <v>86</v>
      </c>
      <c r="AA27" s="186">
        <v>84</v>
      </c>
      <c r="AB27" s="186">
        <v>87</v>
      </c>
      <c r="AC27" s="186">
        <v>82</v>
      </c>
      <c r="AD27" s="222">
        <v>339</v>
      </c>
      <c r="AE27" s="220">
        <v>84</v>
      </c>
      <c r="AF27" s="186">
        <v>77</v>
      </c>
      <c r="AG27" s="186">
        <v>83</v>
      </c>
      <c r="AH27" s="221">
        <v>73</v>
      </c>
      <c r="AI27" s="222">
        <v>317</v>
      </c>
      <c r="AJ27" s="220">
        <v>74</v>
      </c>
      <c r="AK27" s="221">
        <v>68</v>
      </c>
      <c r="AL27" s="186"/>
      <c r="AM27" s="221"/>
      <c r="AN27" s="222">
        <v>142</v>
      </c>
      <c r="AO27" s="17"/>
      <c r="AP27" s="17"/>
      <c r="AQ27" s="17"/>
      <c r="AR27" s="17"/>
      <c r="AS27" s="17"/>
      <c r="AT27" s="17"/>
      <c r="AU27" s="17"/>
      <c r="AV27" s="17"/>
      <c r="AW27" s="13"/>
      <c r="AX27" s="13"/>
      <c r="AY27" s="13"/>
      <c r="AZ27" s="13"/>
      <c r="BA27" s="11"/>
      <c r="BB27" s="11"/>
      <c r="BC27" s="11"/>
      <c r="BD27" s="11"/>
      <c r="BE27" s="17"/>
      <c r="BF27" s="17"/>
      <c r="BG27" s="17"/>
      <c r="BH27" s="17"/>
      <c r="BI27" s="11"/>
      <c r="BJ27" s="11"/>
      <c r="BK27" s="12"/>
      <c r="BL27" s="18"/>
      <c r="BM27" s="18"/>
      <c r="BN27" s="18"/>
      <c r="BO27" s="18"/>
      <c r="BP27" s="18"/>
      <c r="BQ27" s="12"/>
      <c r="BR27" s="17"/>
      <c r="BS27" s="17"/>
      <c r="BT27" s="17"/>
      <c r="BU27" s="11"/>
      <c r="BV27" s="11"/>
      <c r="BW27" s="12"/>
      <c r="BX27" s="12"/>
      <c r="BY27" s="12"/>
    </row>
    <row r="28" spans="3:77" ht="15" customHeight="1" x14ac:dyDescent="0.3">
      <c r="C28" s="476"/>
      <c r="D28" s="168" t="s">
        <v>467</v>
      </c>
      <c r="E28" s="60"/>
      <c r="F28" s="60">
        <v>0.82420000000000004</v>
      </c>
      <c r="G28" s="61">
        <v>0.82420000000000004</v>
      </c>
      <c r="H28" s="61">
        <v>0.82420000000000004</v>
      </c>
      <c r="I28" s="61">
        <v>0.82420000000000004</v>
      </c>
      <c r="J28" s="239">
        <v>0.82420000000000004</v>
      </c>
      <c r="K28" s="60">
        <v>0.82420000000000004</v>
      </c>
      <c r="L28" s="61">
        <v>0.82420000000000004</v>
      </c>
      <c r="M28" s="61">
        <v>0.82420000000000004</v>
      </c>
      <c r="N28" s="61">
        <v>0.82420000000000004</v>
      </c>
      <c r="O28" s="239">
        <v>0.82420000000000004</v>
      </c>
      <c r="P28" s="60">
        <v>0.82420000000000004</v>
      </c>
      <c r="Q28" s="61">
        <v>0.82420000000000004</v>
      </c>
      <c r="R28" s="61">
        <v>0.82420000000000004</v>
      </c>
      <c r="S28" s="61">
        <v>0.82420000000000004</v>
      </c>
      <c r="T28" s="239">
        <v>0.82420000000000004</v>
      </c>
      <c r="U28" s="60">
        <v>0.82420000000000004</v>
      </c>
      <c r="V28" s="61">
        <v>0.82420000000000004</v>
      </c>
      <c r="W28" s="61">
        <v>0.82420000000000004</v>
      </c>
      <c r="X28" s="61">
        <v>0.82420000000000004</v>
      </c>
      <c r="Y28" s="239">
        <v>0.82420000000000004</v>
      </c>
      <c r="Z28" s="60">
        <v>0.82420000000000004</v>
      </c>
      <c r="AA28" s="61">
        <v>0.82420000000000004</v>
      </c>
      <c r="AB28" s="61">
        <v>0.82420000000000004</v>
      </c>
      <c r="AC28" s="61">
        <v>0.82420000000000004</v>
      </c>
      <c r="AD28" s="239">
        <v>0.82420000000000004</v>
      </c>
      <c r="AE28" s="60">
        <v>0.82420000000000004</v>
      </c>
      <c r="AF28" s="61">
        <v>0.82420000000000004</v>
      </c>
      <c r="AG28" s="61">
        <v>0.82420000000000004</v>
      </c>
      <c r="AH28" s="61">
        <v>0.82420000000000004</v>
      </c>
      <c r="AI28" s="239">
        <v>0.82420000000000004</v>
      </c>
      <c r="AJ28" s="60">
        <v>0.82420000000000004</v>
      </c>
      <c r="AK28" s="61">
        <v>0.82420000000000004</v>
      </c>
      <c r="AL28" s="61"/>
      <c r="AM28" s="61"/>
      <c r="AN28" s="239">
        <v>0.82420000000000004</v>
      </c>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18"/>
      <c r="BO28" s="18"/>
      <c r="BP28" s="18"/>
      <c r="BQ28" s="12"/>
      <c r="BR28" s="17"/>
      <c r="BS28" s="17"/>
      <c r="BT28" s="17"/>
      <c r="BU28" s="11"/>
      <c r="BV28" s="11"/>
      <c r="BW28" s="12"/>
      <c r="BX28" s="12"/>
      <c r="BY28" s="12"/>
    </row>
    <row r="29" spans="3:77" ht="15" customHeight="1" x14ac:dyDescent="0.3">
      <c r="C29" s="477"/>
      <c r="D29" s="170" t="s">
        <v>286</v>
      </c>
      <c r="E29" s="62"/>
      <c r="F29" s="217">
        <v>68</v>
      </c>
      <c r="G29" s="218">
        <v>68</v>
      </c>
      <c r="H29" s="218">
        <v>69</v>
      </c>
      <c r="I29" s="218">
        <v>70</v>
      </c>
      <c r="J29" s="219">
        <v>274</v>
      </c>
      <c r="K29" s="217">
        <v>69</v>
      </c>
      <c r="L29" s="218">
        <v>76</v>
      </c>
      <c r="M29" s="218">
        <v>63</v>
      </c>
      <c r="N29" s="218">
        <v>77</v>
      </c>
      <c r="O29" s="219">
        <v>285</v>
      </c>
      <c r="P29" s="217">
        <v>72</v>
      </c>
      <c r="Q29" s="218">
        <v>76</v>
      </c>
      <c r="R29" s="218">
        <v>79</v>
      </c>
      <c r="S29" s="218">
        <v>78</v>
      </c>
      <c r="T29" s="219">
        <v>304</v>
      </c>
      <c r="U29" s="217">
        <v>80</v>
      </c>
      <c r="V29" s="218">
        <v>77</v>
      </c>
      <c r="W29" s="218">
        <v>75</v>
      </c>
      <c r="X29" s="218">
        <v>73</v>
      </c>
      <c r="Y29" s="219">
        <v>305</v>
      </c>
      <c r="Z29" s="217">
        <v>71</v>
      </c>
      <c r="AA29" s="218">
        <v>70</v>
      </c>
      <c r="AB29" s="218">
        <v>71</v>
      </c>
      <c r="AC29" s="218">
        <v>68</v>
      </c>
      <c r="AD29" s="219">
        <v>279</v>
      </c>
      <c r="AE29" s="217">
        <v>69</v>
      </c>
      <c r="AF29" s="218">
        <v>64</v>
      </c>
      <c r="AG29" s="218">
        <v>68</v>
      </c>
      <c r="AH29" s="218">
        <v>61</v>
      </c>
      <c r="AI29" s="219">
        <v>262</v>
      </c>
      <c r="AJ29" s="217">
        <v>61</v>
      </c>
      <c r="AK29" s="218">
        <v>56</v>
      </c>
      <c r="AL29" s="218"/>
      <c r="AM29" s="218"/>
      <c r="AN29" s="219">
        <v>117</v>
      </c>
      <c r="AO29" s="17"/>
      <c r="AP29" s="17"/>
      <c r="AQ29" s="17"/>
      <c r="AR29" s="17"/>
      <c r="AS29" s="17"/>
      <c r="AT29" s="17"/>
      <c r="AU29" s="17"/>
      <c r="AV29" s="17"/>
      <c r="AW29" s="11"/>
      <c r="AX29" s="11"/>
      <c r="AY29" s="11"/>
      <c r="AZ29" s="11"/>
      <c r="BA29" s="11"/>
      <c r="BB29" s="11"/>
      <c r="BC29" s="11"/>
      <c r="BD29" s="11"/>
      <c r="BE29" s="17"/>
      <c r="BF29" s="17"/>
      <c r="BG29" s="17"/>
      <c r="BH29" s="17"/>
      <c r="BI29" s="11"/>
      <c r="BJ29" s="11"/>
      <c r="BK29" s="12"/>
      <c r="BL29" s="18"/>
      <c r="BM29" s="18"/>
      <c r="BN29" s="18"/>
      <c r="BO29" s="18"/>
      <c r="BP29" s="18"/>
      <c r="BQ29" s="12"/>
      <c r="BR29" s="17"/>
      <c r="BS29" s="17"/>
      <c r="BT29" s="17"/>
      <c r="BU29" s="11"/>
      <c r="BV29" s="11"/>
      <c r="BW29" s="12"/>
      <c r="BX29" s="12"/>
      <c r="BY29" s="12"/>
    </row>
    <row r="30" spans="3:77" ht="5.25" customHeight="1" x14ac:dyDescent="0.3">
      <c r="C30" s="10"/>
      <c r="D30" s="31"/>
      <c r="E30" s="88"/>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5"/>
      <c r="AF30" s="34"/>
      <c r="AG30" s="34"/>
      <c r="AH30" s="34"/>
      <c r="AI30" s="34"/>
      <c r="AJ30" s="35"/>
      <c r="AK30" s="34"/>
      <c r="AL30" s="34"/>
      <c r="AM30" s="34"/>
      <c r="AN30" s="34"/>
      <c r="AO30" s="17"/>
      <c r="AP30" s="17"/>
      <c r="AQ30" s="17"/>
      <c r="AR30" s="17"/>
      <c r="AS30" s="17"/>
      <c r="AT30" s="17"/>
      <c r="AU30" s="17"/>
      <c r="AV30" s="17"/>
      <c r="AW30" s="11"/>
      <c r="AX30" s="11"/>
      <c r="AY30" s="11"/>
      <c r="AZ30" s="11"/>
      <c r="BA30" s="11"/>
      <c r="BB30" s="11"/>
      <c r="BC30" s="11"/>
      <c r="BD30" s="11"/>
      <c r="BE30" s="17"/>
      <c r="BF30" s="17"/>
      <c r="BG30" s="17"/>
      <c r="BH30" s="17"/>
      <c r="BI30" s="11"/>
      <c r="BJ30" s="11"/>
      <c r="BK30" s="12"/>
      <c r="BL30" s="18"/>
      <c r="BM30" s="18"/>
      <c r="BN30" s="18"/>
      <c r="BO30" s="18"/>
      <c r="BP30" s="18"/>
      <c r="BQ30" s="12"/>
      <c r="BR30" s="17"/>
      <c r="BS30" s="17"/>
      <c r="BT30" s="17"/>
      <c r="BU30" s="11"/>
      <c r="BV30" s="11"/>
      <c r="BW30" s="12"/>
      <c r="BX30" s="12"/>
      <c r="BY30" s="12"/>
    </row>
    <row r="31" spans="3:77" ht="15" customHeight="1" x14ac:dyDescent="0.3">
      <c r="C31" s="476" t="s">
        <v>15</v>
      </c>
      <c r="D31" s="167" t="s">
        <v>288</v>
      </c>
      <c r="E31" s="87">
        <v>1224</v>
      </c>
      <c r="F31" s="52">
        <v>1264</v>
      </c>
      <c r="G31" s="52">
        <v>1349</v>
      </c>
      <c r="H31" s="52">
        <v>1517</v>
      </c>
      <c r="I31" s="52">
        <v>1556</v>
      </c>
      <c r="J31" s="53">
        <v>5686</v>
      </c>
      <c r="K31" s="54">
        <v>1565</v>
      </c>
      <c r="L31" s="52">
        <v>1557</v>
      </c>
      <c r="M31" s="52">
        <v>1700</v>
      </c>
      <c r="N31" s="52">
        <v>1790</v>
      </c>
      <c r="O31" s="53">
        <v>6612</v>
      </c>
      <c r="P31" s="54">
        <v>1679</v>
      </c>
      <c r="Q31" s="52">
        <v>1761</v>
      </c>
      <c r="R31" s="52">
        <v>1763</v>
      </c>
      <c r="S31" s="52">
        <v>1740</v>
      </c>
      <c r="T31" s="53">
        <v>6943</v>
      </c>
      <c r="U31" s="54">
        <v>1542</v>
      </c>
      <c r="V31" s="52">
        <v>1482</v>
      </c>
      <c r="W31" s="52">
        <v>1408</v>
      </c>
      <c r="X31" s="52">
        <v>1388</v>
      </c>
      <c r="Y31" s="53">
        <v>5820</v>
      </c>
      <c r="Z31" s="54">
        <v>1195</v>
      </c>
      <c r="AA31" s="52">
        <v>1245</v>
      </c>
      <c r="AB31" s="52">
        <v>1223</v>
      </c>
      <c r="AC31" s="52">
        <v>1216</v>
      </c>
      <c r="AD31" s="53">
        <v>4879</v>
      </c>
      <c r="AE31" s="54">
        <v>1128</v>
      </c>
      <c r="AF31" s="52">
        <v>1120</v>
      </c>
      <c r="AG31" s="52">
        <v>1112</v>
      </c>
      <c r="AH31" s="52">
        <v>1106</v>
      </c>
      <c r="AI31" s="53">
        <v>4466</v>
      </c>
      <c r="AJ31" s="54">
        <v>1003</v>
      </c>
      <c r="AK31" s="52">
        <v>1039</v>
      </c>
      <c r="AL31" s="52"/>
      <c r="AM31" s="52"/>
      <c r="AN31" s="53">
        <v>2042</v>
      </c>
      <c r="AO31" s="291"/>
      <c r="AP31" s="291"/>
      <c r="AQ31" s="291"/>
      <c r="AR31" s="291"/>
      <c r="AS31" s="291"/>
      <c r="AT31" s="14"/>
      <c r="AU31" s="14"/>
      <c r="AV31" s="14"/>
      <c r="AW31" s="50"/>
      <c r="AX31" s="50"/>
      <c r="AY31" s="50"/>
      <c r="AZ31" s="50"/>
      <c r="BA31" s="50"/>
      <c r="BB31" s="50"/>
      <c r="BC31" s="50"/>
      <c r="BD31" s="50"/>
      <c r="BE31" s="12"/>
      <c r="BF31" s="14"/>
      <c r="BG31" s="14"/>
      <c r="BH31" s="14"/>
      <c r="BI31" s="51"/>
      <c r="BJ31" s="51"/>
      <c r="BK31" s="12"/>
      <c r="BL31" s="14"/>
      <c r="BM31" s="14"/>
      <c r="BN31" s="14"/>
      <c r="BO31" s="14"/>
      <c r="BP31" s="14"/>
      <c r="BQ31" s="12"/>
      <c r="BR31" s="14"/>
      <c r="BS31" s="14"/>
      <c r="BT31" s="14"/>
      <c r="BU31" s="51"/>
      <c r="BV31" s="51"/>
      <c r="BW31" s="12"/>
      <c r="BX31" s="12"/>
      <c r="BY31" s="12"/>
    </row>
    <row r="32" spans="3:77" ht="15" customHeight="1" x14ac:dyDescent="0.3">
      <c r="C32" s="476"/>
      <c r="D32" s="168" t="s">
        <v>285</v>
      </c>
      <c r="E32" s="55"/>
      <c r="F32" s="55">
        <f>+F33/E31</f>
        <v>4.9836601307189546E-2</v>
      </c>
      <c r="G32" s="56">
        <f>+G33/F31</f>
        <v>5.2215189873417722E-2</v>
      </c>
      <c r="H32" s="56">
        <f>+H33/G31</f>
        <v>4.9666419570051891E-2</v>
      </c>
      <c r="I32" s="56">
        <f>+I33/H31</f>
        <v>5.0098879367172049E-2</v>
      </c>
      <c r="J32" s="57">
        <f>+J33/SUM(E31:H31)</f>
        <v>5.0616361598804629E-2</v>
      </c>
      <c r="K32" s="55">
        <f>+K33/I31</f>
        <v>5.0128534704370183E-2</v>
      </c>
      <c r="L32" s="56">
        <f>+L33/K31</f>
        <v>5.2396166134185303E-2</v>
      </c>
      <c r="M32" s="56">
        <f>+M33/L31</f>
        <v>5.0096339113680152E-2</v>
      </c>
      <c r="N32" s="56">
        <f>+N33/M31</f>
        <v>0.05</v>
      </c>
      <c r="O32" s="57">
        <f>+O33/SUM(I31,K31:M31)</f>
        <v>5.048604578237692E-2</v>
      </c>
      <c r="P32" s="55">
        <f>+P33/N31</f>
        <v>4.9720670391061456E-2</v>
      </c>
      <c r="Q32" s="56">
        <f>+Q33/P31</f>
        <v>5.1816557474687316E-2</v>
      </c>
      <c r="R32" s="56">
        <f>+R33/Q31</f>
        <v>4.9971607041453717E-2</v>
      </c>
      <c r="S32" s="56">
        <f>+S33/R31</f>
        <v>5.0482132728304027E-2</v>
      </c>
      <c r="T32" s="57">
        <f>+T33/SUM(N31,P31:R31)</f>
        <v>5.0479050479050477E-2</v>
      </c>
      <c r="U32" s="55">
        <f>+U33/S31</f>
        <v>0.05</v>
      </c>
      <c r="V32" s="56">
        <f>+V33/U31</f>
        <v>5.1880674448767837E-2</v>
      </c>
      <c r="W32" s="56">
        <f>+W33/V31</f>
        <v>4.9932523616734142E-2</v>
      </c>
      <c r="X32" s="56">
        <f>+X33/W31</f>
        <v>5.042613636363636E-2</v>
      </c>
      <c r="Y32" s="57">
        <f>+Y33/SUM(S31,U31:W31)</f>
        <v>5.0712896953985745E-2</v>
      </c>
      <c r="Z32" s="55">
        <f>+Z33/X31</f>
        <v>4.9711815561959652E-2</v>
      </c>
      <c r="AA32" s="56">
        <f>+AA33/Z31</f>
        <v>5.2719665271966525E-2</v>
      </c>
      <c r="AB32" s="56">
        <f>+AB33/AA31</f>
        <v>4.9799196787148593E-2</v>
      </c>
      <c r="AC32" s="56">
        <f>+AC33/AB31</f>
        <v>4.9877350776778413E-2</v>
      </c>
      <c r="AD32" s="57">
        <f>+AD33/SUM(X31,Z31:AB31)</f>
        <v>5.0485052464858446E-2</v>
      </c>
      <c r="AE32" s="55">
        <f>+AE33/AC31</f>
        <v>5.016447368421053E-2</v>
      </c>
      <c r="AF32" s="56">
        <f>+AF33/AE31</f>
        <v>5.3191489361702128E-2</v>
      </c>
      <c r="AG32" s="56">
        <f>+AG33/AF31</f>
        <v>0.05</v>
      </c>
      <c r="AH32" s="56">
        <f>+AH33/AG31</f>
        <v>4.9460431654676257E-2</v>
      </c>
      <c r="AI32" s="57">
        <f>+AI33/SUM(AC31,AE31,AF31,AG31)</f>
        <v>5.0699300699300696E-2</v>
      </c>
      <c r="AJ32" s="55">
        <f>AJ33/AH31</f>
        <v>5.0632911392405063E-2</v>
      </c>
      <c r="AK32" s="56">
        <f>+AK33/AJ31</f>
        <v>5.2841475573280158E-2</v>
      </c>
      <c r="AL32" s="56"/>
      <c r="AM32" s="56"/>
      <c r="AN32" s="57">
        <f>+AN33/SUM(AH31,AJ31)</f>
        <v>5.1683262209578001E-2</v>
      </c>
      <c r="AO32" s="370"/>
      <c r="AP32" s="370"/>
      <c r="AQ32" s="14"/>
      <c r="AR32" s="14"/>
      <c r="AS32" s="14"/>
      <c r="AT32" s="14"/>
      <c r="AU32" s="14"/>
      <c r="AV32" s="14"/>
      <c r="AW32" s="50"/>
      <c r="AX32" s="50"/>
      <c r="AY32" s="50"/>
      <c r="AZ32" s="50"/>
      <c r="BA32" s="50"/>
      <c r="BB32" s="50"/>
      <c r="BC32" s="50"/>
      <c r="BD32" s="50"/>
      <c r="BE32" s="12"/>
      <c r="BF32" s="14"/>
      <c r="BG32" s="14"/>
      <c r="BH32" s="14"/>
      <c r="BI32" s="51"/>
      <c r="BJ32" s="51"/>
      <c r="BK32" s="12"/>
      <c r="BL32" s="14"/>
      <c r="BM32" s="14"/>
      <c r="BN32" s="14"/>
      <c r="BO32" s="14"/>
      <c r="BP32" s="14"/>
      <c r="BQ32" s="12"/>
      <c r="BR32" s="14"/>
      <c r="BS32" s="14"/>
      <c r="BT32" s="14"/>
      <c r="BU32" s="51"/>
      <c r="BV32" s="51"/>
      <c r="BW32" s="12"/>
      <c r="BX32" s="12"/>
      <c r="BY32" s="12"/>
    </row>
    <row r="33" spans="3:77" s="2" customFormat="1" ht="15" customHeight="1" x14ac:dyDescent="0.3">
      <c r="C33" s="476"/>
      <c r="D33" s="169" t="s">
        <v>466</v>
      </c>
      <c r="E33" s="58"/>
      <c r="F33" s="220">
        <v>61</v>
      </c>
      <c r="G33" s="221">
        <v>66</v>
      </c>
      <c r="H33" s="221">
        <v>67</v>
      </c>
      <c r="I33" s="221">
        <v>76</v>
      </c>
      <c r="J33" s="222">
        <v>271</v>
      </c>
      <c r="K33" s="220">
        <v>78</v>
      </c>
      <c r="L33" s="221">
        <v>82</v>
      </c>
      <c r="M33" s="221">
        <v>78</v>
      </c>
      <c r="N33" s="221">
        <v>85</v>
      </c>
      <c r="O33" s="222">
        <v>322</v>
      </c>
      <c r="P33" s="220">
        <v>89</v>
      </c>
      <c r="Q33" s="221">
        <v>87</v>
      </c>
      <c r="R33" s="221">
        <v>88</v>
      </c>
      <c r="S33" s="221">
        <v>89</v>
      </c>
      <c r="T33" s="222">
        <v>353</v>
      </c>
      <c r="U33" s="220">
        <v>87</v>
      </c>
      <c r="V33" s="221">
        <v>80</v>
      </c>
      <c r="W33" s="221">
        <v>74</v>
      </c>
      <c r="X33" s="221">
        <v>71</v>
      </c>
      <c r="Y33" s="222">
        <v>313</v>
      </c>
      <c r="Z33" s="220">
        <v>69</v>
      </c>
      <c r="AA33" s="221">
        <v>63</v>
      </c>
      <c r="AB33" s="221">
        <v>62</v>
      </c>
      <c r="AC33" s="221">
        <v>61</v>
      </c>
      <c r="AD33" s="222">
        <v>255</v>
      </c>
      <c r="AE33" s="220">
        <v>61</v>
      </c>
      <c r="AF33" s="221">
        <v>60</v>
      </c>
      <c r="AG33" s="221">
        <v>56</v>
      </c>
      <c r="AH33" s="221">
        <v>55</v>
      </c>
      <c r="AI33" s="222">
        <v>232</v>
      </c>
      <c r="AJ33" s="220">
        <v>56</v>
      </c>
      <c r="AK33" s="221">
        <v>53</v>
      </c>
      <c r="AL33" s="221"/>
      <c r="AM33" s="221"/>
      <c r="AN33" s="222">
        <v>109</v>
      </c>
      <c r="AO33" s="21"/>
      <c r="AP33" s="21"/>
      <c r="AQ33" s="21"/>
      <c r="AR33" s="21"/>
      <c r="AS33" s="21"/>
      <c r="AT33" s="21"/>
      <c r="AU33" s="21"/>
      <c r="AV33" s="21"/>
      <c r="AW33" s="92"/>
      <c r="AX33" s="92"/>
      <c r="AY33" s="92"/>
      <c r="AZ33" s="92"/>
      <c r="BA33" s="22"/>
      <c r="BB33" s="22"/>
      <c r="BC33" s="22"/>
      <c r="BD33" s="22"/>
      <c r="BE33" s="21"/>
      <c r="BF33" s="21"/>
      <c r="BG33" s="21"/>
      <c r="BH33" s="21"/>
      <c r="BI33" s="22"/>
      <c r="BJ33" s="22"/>
      <c r="BK33" s="20"/>
      <c r="BL33" s="28"/>
      <c r="BM33" s="28"/>
      <c r="BN33" s="28"/>
      <c r="BO33" s="28"/>
      <c r="BP33" s="28"/>
      <c r="BQ33" s="20"/>
      <c r="BR33" s="21"/>
      <c r="BS33" s="21"/>
      <c r="BT33" s="21"/>
      <c r="BU33" s="22"/>
      <c r="BV33" s="22"/>
      <c r="BW33" s="20"/>
      <c r="BX33" s="20"/>
      <c r="BY33" s="20"/>
    </row>
    <row r="34" spans="3:77" ht="15" customHeight="1" x14ac:dyDescent="0.3">
      <c r="C34" s="476"/>
      <c r="D34" s="168" t="s">
        <v>467</v>
      </c>
      <c r="E34" s="60"/>
      <c r="F34" s="60">
        <v>0.82420000000000004</v>
      </c>
      <c r="G34" s="61">
        <v>0.82420000000000004</v>
      </c>
      <c r="H34" s="61">
        <v>0.82420000000000004</v>
      </c>
      <c r="I34" s="61">
        <v>0.82420000000000004</v>
      </c>
      <c r="J34" s="239">
        <v>0.82420000000000004</v>
      </c>
      <c r="K34" s="60">
        <v>0.82420000000000004</v>
      </c>
      <c r="L34" s="61">
        <v>0.82420000000000004</v>
      </c>
      <c r="M34" s="61">
        <v>0.82420000000000004</v>
      </c>
      <c r="N34" s="61">
        <v>0.82420000000000004</v>
      </c>
      <c r="O34" s="239">
        <v>0.82420000000000004</v>
      </c>
      <c r="P34" s="60">
        <v>0.82420000000000004</v>
      </c>
      <c r="Q34" s="61">
        <v>0.82420000000000004</v>
      </c>
      <c r="R34" s="61">
        <v>0.82420000000000004</v>
      </c>
      <c r="S34" s="61">
        <v>0.82420000000000004</v>
      </c>
      <c r="T34" s="239">
        <v>0.82420000000000004</v>
      </c>
      <c r="U34" s="60">
        <v>0.82420000000000004</v>
      </c>
      <c r="V34" s="61">
        <v>0.82420000000000004</v>
      </c>
      <c r="W34" s="61">
        <v>0.82420000000000004</v>
      </c>
      <c r="X34" s="61">
        <v>0.82420000000000004</v>
      </c>
      <c r="Y34" s="239">
        <v>0.82420000000000004</v>
      </c>
      <c r="Z34" s="60">
        <v>0.82420000000000004</v>
      </c>
      <c r="AA34" s="61">
        <v>0.82420000000000004</v>
      </c>
      <c r="AB34" s="61">
        <v>0.82420000000000004</v>
      </c>
      <c r="AC34" s="61">
        <v>0.82420000000000004</v>
      </c>
      <c r="AD34" s="239">
        <v>0.82420000000000004</v>
      </c>
      <c r="AE34" s="60">
        <v>0.82420000000000004</v>
      </c>
      <c r="AF34" s="61">
        <v>0.82420000000000004</v>
      </c>
      <c r="AG34" s="61">
        <v>0.82420000000000004</v>
      </c>
      <c r="AH34" s="61">
        <v>0.82420000000000004</v>
      </c>
      <c r="AI34" s="239">
        <v>0.82420000000000004</v>
      </c>
      <c r="AJ34" s="60">
        <v>0.82420000000000004</v>
      </c>
      <c r="AK34" s="61">
        <v>0.82420000000000004</v>
      </c>
      <c r="AL34" s="61"/>
      <c r="AM34" s="61"/>
      <c r="AN34" s="239">
        <v>0.82420000000000004</v>
      </c>
      <c r="AO34" s="344"/>
      <c r="AP34" s="344"/>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18"/>
      <c r="BO34" s="18"/>
      <c r="BP34" s="18"/>
      <c r="BQ34" s="12"/>
      <c r="BR34" s="17"/>
      <c r="BS34" s="17"/>
      <c r="BT34" s="17"/>
      <c r="BU34" s="11"/>
      <c r="BV34" s="11"/>
      <c r="BW34" s="12"/>
      <c r="BX34" s="12"/>
      <c r="BY34" s="12"/>
    </row>
    <row r="35" spans="3:77" ht="15" customHeight="1" x14ac:dyDescent="0.3">
      <c r="C35" s="477"/>
      <c r="D35" s="170" t="s">
        <v>286</v>
      </c>
      <c r="E35" s="62"/>
      <c r="F35" s="217">
        <v>50</v>
      </c>
      <c r="G35" s="218">
        <v>55</v>
      </c>
      <c r="H35" s="218">
        <v>56</v>
      </c>
      <c r="I35" s="218">
        <v>63</v>
      </c>
      <c r="J35" s="219">
        <v>223</v>
      </c>
      <c r="K35" s="217">
        <v>64</v>
      </c>
      <c r="L35" s="218">
        <v>67</v>
      </c>
      <c r="M35" s="218">
        <v>64</v>
      </c>
      <c r="N35" s="218">
        <v>70</v>
      </c>
      <c r="O35" s="219">
        <v>265</v>
      </c>
      <c r="P35" s="217">
        <v>73</v>
      </c>
      <c r="Q35" s="218">
        <v>72</v>
      </c>
      <c r="R35" s="218">
        <v>72</v>
      </c>
      <c r="S35" s="218">
        <v>73</v>
      </c>
      <c r="T35" s="219">
        <v>291</v>
      </c>
      <c r="U35" s="217">
        <v>72</v>
      </c>
      <c r="V35" s="218">
        <v>66</v>
      </c>
      <c r="W35" s="218">
        <v>61</v>
      </c>
      <c r="X35" s="218">
        <v>58</v>
      </c>
      <c r="Y35" s="219">
        <v>258</v>
      </c>
      <c r="Z35" s="217">
        <v>57</v>
      </c>
      <c r="AA35" s="218">
        <v>52</v>
      </c>
      <c r="AB35" s="218">
        <v>51</v>
      </c>
      <c r="AC35" s="218">
        <v>50</v>
      </c>
      <c r="AD35" s="219">
        <v>210</v>
      </c>
      <c r="AE35" s="217">
        <v>50</v>
      </c>
      <c r="AF35" s="218">
        <v>49</v>
      </c>
      <c r="AG35" s="218">
        <v>46</v>
      </c>
      <c r="AH35" s="218">
        <v>46</v>
      </c>
      <c r="AI35" s="219">
        <v>191</v>
      </c>
      <c r="AJ35" s="217">
        <v>46</v>
      </c>
      <c r="AK35" s="218">
        <v>44</v>
      </c>
      <c r="AL35" s="218"/>
      <c r="AM35" s="218"/>
      <c r="AN35" s="219">
        <v>89</v>
      </c>
      <c r="AO35" s="17"/>
      <c r="AP35" s="17"/>
      <c r="AQ35" s="17"/>
      <c r="AR35" s="17"/>
      <c r="AS35" s="17"/>
      <c r="AT35" s="17"/>
      <c r="AU35" s="17"/>
      <c r="AV35" s="17"/>
      <c r="AW35" s="11"/>
      <c r="AX35" s="11"/>
      <c r="AY35" s="11"/>
      <c r="AZ35" s="11"/>
      <c r="BA35" s="11"/>
      <c r="BB35" s="11"/>
      <c r="BC35" s="11"/>
      <c r="BD35" s="11"/>
      <c r="BE35" s="17"/>
      <c r="BF35" s="17"/>
      <c r="BG35" s="17"/>
      <c r="BH35" s="17"/>
      <c r="BI35" s="11"/>
      <c r="BJ35" s="11"/>
      <c r="BK35" s="12"/>
      <c r="BL35" s="18"/>
      <c r="BM35" s="18"/>
      <c r="BN35" s="18"/>
      <c r="BO35" s="18"/>
      <c r="BP35" s="18"/>
      <c r="BQ35" s="12"/>
      <c r="BR35" s="17"/>
      <c r="BS35" s="17"/>
      <c r="BT35" s="17"/>
      <c r="BU35" s="11"/>
      <c r="BV35" s="11"/>
      <c r="BW35" s="12"/>
      <c r="BX35" s="12"/>
      <c r="BY35" s="12"/>
    </row>
    <row r="36" spans="3:77" ht="5.25" customHeight="1" x14ac:dyDescent="0.3">
      <c r="C36" s="10"/>
      <c r="D36" s="31"/>
      <c r="E36" s="88"/>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5"/>
      <c r="AF36" s="34"/>
      <c r="AG36" s="34"/>
      <c r="AH36" s="34"/>
      <c r="AI36" s="34"/>
      <c r="AJ36" s="35"/>
      <c r="AK36" s="34"/>
      <c r="AL36" s="34"/>
      <c r="AM36" s="34"/>
      <c r="AN36" s="34"/>
      <c r="AO36" s="17"/>
      <c r="AP36" s="17"/>
      <c r="AQ36" s="17"/>
      <c r="AR36" s="17"/>
      <c r="AS36" s="17"/>
      <c r="AT36" s="17"/>
      <c r="AU36" s="17"/>
      <c r="AV36" s="17"/>
      <c r="AW36" s="11"/>
      <c r="AX36" s="11"/>
      <c r="AY36" s="11"/>
      <c r="AZ36" s="11"/>
      <c r="BA36" s="11"/>
      <c r="BB36" s="11"/>
      <c r="BC36" s="11"/>
      <c r="BD36" s="11"/>
      <c r="BE36" s="17"/>
      <c r="BF36" s="17"/>
      <c r="BG36" s="17"/>
      <c r="BH36" s="17"/>
      <c r="BI36" s="11"/>
      <c r="BJ36" s="11"/>
      <c r="BK36" s="12"/>
      <c r="BL36" s="18"/>
      <c r="BM36" s="18"/>
      <c r="BN36" s="18"/>
      <c r="BO36" s="18"/>
      <c r="BP36" s="18"/>
      <c r="BQ36" s="12"/>
      <c r="BR36" s="17"/>
      <c r="BS36" s="17"/>
      <c r="BT36" s="17"/>
      <c r="BU36" s="11"/>
      <c r="BV36" s="11"/>
      <c r="BW36" s="12"/>
      <c r="BX36" s="12"/>
      <c r="BY36" s="12"/>
    </row>
    <row r="37" spans="3:77" ht="15" customHeight="1" x14ac:dyDescent="0.3">
      <c r="C37" s="476" t="s">
        <v>16</v>
      </c>
      <c r="D37" s="167" t="s">
        <v>468</v>
      </c>
      <c r="E37" s="52"/>
      <c r="F37" s="36">
        <v>0</v>
      </c>
      <c r="G37" s="37">
        <v>0</v>
      </c>
      <c r="H37" s="37">
        <v>0</v>
      </c>
      <c r="I37" s="37">
        <v>0</v>
      </c>
      <c r="J37" s="38">
        <v>0</v>
      </c>
      <c r="K37" s="36">
        <v>0</v>
      </c>
      <c r="L37" s="37">
        <v>0</v>
      </c>
      <c r="M37" s="238">
        <v>9</v>
      </c>
      <c r="N37" s="52">
        <v>52</v>
      </c>
      <c r="O37" s="53">
        <v>61</v>
      </c>
      <c r="P37" s="54">
        <v>88</v>
      </c>
      <c r="Q37" s="52">
        <v>179</v>
      </c>
      <c r="R37" s="52">
        <v>166</v>
      </c>
      <c r="S37" s="52">
        <v>224</v>
      </c>
      <c r="T37" s="53">
        <v>657</v>
      </c>
      <c r="U37" s="54">
        <v>245</v>
      </c>
      <c r="V37" s="52">
        <v>282</v>
      </c>
      <c r="W37" s="52">
        <v>302</v>
      </c>
      <c r="X37" s="52">
        <v>340</v>
      </c>
      <c r="Y37" s="53">
        <v>1169</v>
      </c>
      <c r="Z37" s="54">
        <v>390</v>
      </c>
      <c r="AA37" s="52">
        <v>380</v>
      </c>
      <c r="AB37" s="52">
        <v>409</v>
      </c>
      <c r="AC37" s="52">
        <v>399</v>
      </c>
      <c r="AD37" s="53">
        <v>1580</v>
      </c>
      <c r="AE37" s="54">
        <v>407</v>
      </c>
      <c r="AF37" s="52">
        <v>533</v>
      </c>
      <c r="AG37" s="52">
        <v>471</v>
      </c>
      <c r="AH37" s="52">
        <v>439</v>
      </c>
      <c r="AI37" s="53">
        <v>1853</v>
      </c>
      <c r="AJ37" s="54">
        <v>467</v>
      </c>
      <c r="AK37" s="52">
        <v>544</v>
      </c>
      <c r="AL37" s="52"/>
      <c r="AM37" s="52"/>
      <c r="AN37" s="53">
        <v>1010</v>
      </c>
      <c r="AO37" s="291"/>
      <c r="AP37" s="291"/>
      <c r="AQ37" s="291"/>
      <c r="AR37" s="291"/>
      <c r="AS37" s="291"/>
      <c r="AT37" s="14"/>
      <c r="AU37" s="14"/>
      <c r="AV37" s="14"/>
      <c r="AW37" s="50"/>
      <c r="AX37" s="50"/>
      <c r="AY37" s="50"/>
      <c r="AZ37" s="50"/>
      <c r="BA37" s="50"/>
      <c r="BB37" s="50"/>
      <c r="BC37" s="50"/>
      <c r="BD37" s="50"/>
      <c r="BE37" s="12"/>
      <c r="BF37" s="14"/>
      <c r="BG37" s="14"/>
      <c r="BH37" s="14"/>
      <c r="BI37" s="51"/>
      <c r="BJ37" s="51"/>
      <c r="BK37" s="12"/>
      <c r="BL37" s="14"/>
      <c r="BM37" s="14"/>
      <c r="BN37" s="14"/>
      <c r="BO37" s="14"/>
      <c r="BP37" s="14"/>
      <c r="BQ37" s="12"/>
      <c r="BR37" s="14"/>
      <c r="BS37" s="14"/>
      <c r="BT37" s="14"/>
      <c r="BU37" s="51"/>
      <c r="BV37" s="51"/>
      <c r="BW37" s="12"/>
      <c r="BX37" s="12"/>
      <c r="BY37" s="12"/>
    </row>
    <row r="38" spans="3:77" ht="15" customHeight="1" x14ac:dyDescent="0.3">
      <c r="C38" s="476"/>
      <c r="D38" s="168" t="s">
        <v>285</v>
      </c>
      <c r="E38" s="55"/>
      <c r="F38" s="39">
        <v>0</v>
      </c>
      <c r="G38" s="34">
        <v>0</v>
      </c>
      <c r="H38" s="34">
        <v>0</v>
      </c>
      <c r="I38" s="34">
        <v>0</v>
      </c>
      <c r="J38" s="40">
        <v>0</v>
      </c>
      <c r="K38" s="39">
        <v>0</v>
      </c>
      <c r="L38" s="34">
        <v>0</v>
      </c>
      <c r="M38" s="34">
        <v>0</v>
      </c>
      <c r="N38" s="273" t="s">
        <v>289</v>
      </c>
      <c r="O38" s="236">
        <f>+O39/SUM(I37,K37:M37)</f>
        <v>0</v>
      </c>
      <c r="P38" s="55">
        <f>+P39/N37</f>
        <v>3.8461538461538464E-2</v>
      </c>
      <c r="Q38" s="56">
        <f>+Q39/P37</f>
        <v>3.4090909090909088E-2</v>
      </c>
      <c r="R38" s="56">
        <f>+R39/Q37</f>
        <v>3.3519553072625698E-2</v>
      </c>
      <c r="S38" s="56">
        <f>+S39/R37</f>
        <v>3.614457831325301E-2</v>
      </c>
      <c r="T38" s="57">
        <f>+T39/SUM(N37,P37:R37)</f>
        <v>3.2989690721649485E-2</v>
      </c>
      <c r="U38" s="55">
        <f>+U39/S37</f>
        <v>4.0178571428571432E-2</v>
      </c>
      <c r="V38" s="56">
        <f>+V39/U37</f>
        <v>3.2653061224489799E-2</v>
      </c>
      <c r="W38" s="56">
        <f>+W39/V37</f>
        <v>3.5460992907801421E-2</v>
      </c>
      <c r="X38" s="56">
        <f>+X39/W37</f>
        <v>4.6357615894039736E-2</v>
      </c>
      <c r="Y38" s="57">
        <f>+Y39/SUM(S37,U37:W37)</f>
        <v>3.8936372269705602E-2</v>
      </c>
      <c r="Z38" s="55">
        <f>+Z39/X37</f>
        <v>5.2941176470588235E-2</v>
      </c>
      <c r="AA38" s="56">
        <f>+AA39/Z37</f>
        <v>3.3333333333333333E-2</v>
      </c>
      <c r="AB38" s="56">
        <f>+AB39/AA37</f>
        <v>4.2105263157894736E-2</v>
      </c>
      <c r="AC38" s="56">
        <f>+AC39/AB37</f>
        <v>4.8899755501222497E-2</v>
      </c>
      <c r="AD38" s="57">
        <f>+AD39/SUM(X37,Z37:AB37)</f>
        <v>4.3449637919684002E-2</v>
      </c>
      <c r="AE38" s="55">
        <f>+AE39/AC37</f>
        <v>0.11278195488721804</v>
      </c>
      <c r="AF38" s="56">
        <f>+AF39/AE37</f>
        <v>6.1425061425061427E-2</v>
      </c>
      <c r="AG38" s="56">
        <f>+AG39/AF37</f>
        <v>9.0056285178236398E-2</v>
      </c>
      <c r="AH38" s="56">
        <f>+AH39/AG37</f>
        <v>0.11889596602972399</v>
      </c>
      <c r="AI38" s="57">
        <f>+AI39/SUM(AC37,AE37,AF37,AG37)</f>
        <v>9.6132596685082866E-2</v>
      </c>
      <c r="AJ38" s="55">
        <f>AJ39/AH37</f>
        <v>0.12072892938496584</v>
      </c>
      <c r="AK38" s="56">
        <f>+AK39/AJ37</f>
        <v>7.0663811563169171E-2</v>
      </c>
      <c r="AL38" s="56"/>
      <c r="AM38" s="56"/>
      <c r="AN38" s="57">
        <f>+AN39/SUM(AH37,AJ37)</f>
        <v>9.4922737306843266E-2</v>
      </c>
      <c r="AO38" s="370"/>
      <c r="AP38" s="370"/>
      <c r="AQ38" s="14"/>
      <c r="AR38" s="14"/>
      <c r="AS38" s="14"/>
      <c r="AT38" s="14"/>
      <c r="AU38" s="14"/>
      <c r="AV38" s="14"/>
      <c r="AW38" s="50"/>
      <c r="AX38" s="50"/>
      <c r="AY38" s="50"/>
      <c r="AZ38" s="50"/>
      <c r="BA38" s="50"/>
      <c r="BB38" s="50"/>
      <c r="BC38" s="50"/>
      <c r="BD38" s="50"/>
      <c r="BE38" s="12"/>
      <c r="BF38" s="14"/>
      <c r="BG38" s="14"/>
      <c r="BH38" s="14"/>
      <c r="BI38" s="51"/>
      <c r="BJ38" s="51"/>
      <c r="BK38" s="12"/>
      <c r="BL38" s="14"/>
      <c r="BM38" s="14"/>
      <c r="BN38" s="14"/>
      <c r="BO38" s="14"/>
      <c r="BP38" s="14"/>
      <c r="BQ38" s="12"/>
      <c r="BR38" s="14"/>
      <c r="BS38" s="14"/>
      <c r="BT38" s="14"/>
      <c r="BU38" s="51"/>
      <c r="BV38" s="51"/>
      <c r="BW38" s="12"/>
      <c r="BX38" s="12"/>
      <c r="BY38" s="12"/>
    </row>
    <row r="39" spans="3:77" s="2" customFormat="1" ht="15" customHeight="1" x14ac:dyDescent="0.3">
      <c r="C39" s="476"/>
      <c r="D39" s="169" t="s">
        <v>466</v>
      </c>
      <c r="E39" s="58"/>
      <c r="F39" s="58">
        <v>0</v>
      </c>
      <c r="G39" s="82">
        <v>0</v>
      </c>
      <c r="H39" s="82">
        <v>0</v>
      </c>
      <c r="I39" s="82">
        <v>0</v>
      </c>
      <c r="J39" s="59">
        <v>0</v>
      </c>
      <c r="K39" s="58">
        <v>0</v>
      </c>
      <c r="L39" s="82">
        <v>0</v>
      </c>
      <c r="M39" s="82">
        <v>0</v>
      </c>
      <c r="N39" s="243">
        <v>0</v>
      </c>
      <c r="O39" s="244">
        <v>0</v>
      </c>
      <c r="P39" s="220">
        <v>2</v>
      </c>
      <c r="Q39" s="221">
        <v>3</v>
      </c>
      <c r="R39" s="221">
        <v>6</v>
      </c>
      <c r="S39" s="221">
        <v>6</v>
      </c>
      <c r="T39" s="222">
        <v>16</v>
      </c>
      <c r="U39" s="220">
        <v>9</v>
      </c>
      <c r="V39" s="221">
        <v>8</v>
      </c>
      <c r="W39" s="221">
        <v>10</v>
      </c>
      <c r="X39" s="221">
        <v>14</v>
      </c>
      <c r="Y39" s="222">
        <v>41</v>
      </c>
      <c r="Z39" s="220">
        <v>18</v>
      </c>
      <c r="AA39" s="221">
        <v>13</v>
      </c>
      <c r="AB39" s="221">
        <v>16</v>
      </c>
      <c r="AC39" s="221">
        <v>20</v>
      </c>
      <c r="AD39" s="222">
        <v>66</v>
      </c>
      <c r="AE39" s="220">
        <v>45</v>
      </c>
      <c r="AF39" s="221">
        <v>25</v>
      </c>
      <c r="AG39" s="221">
        <v>48</v>
      </c>
      <c r="AH39" s="221">
        <v>56</v>
      </c>
      <c r="AI39" s="222">
        <v>174</v>
      </c>
      <c r="AJ39" s="220">
        <v>53</v>
      </c>
      <c r="AK39" s="221">
        <v>33</v>
      </c>
      <c r="AL39" s="221"/>
      <c r="AM39" s="221"/>
      <c r="AN39" s="222">
        <v>86</v>
      </c>
      <c r="AO39" s="21"/>
      <c r="AP39" s="21"/>
      <c r="AQ39" s="21"/>
      <c r="AR39" s="21"/>
      <c r="AS39" s="21"/>
      <c r="AT39" s="21"/>
      <c r="AU39" s="21"/>
      <c r="AV39" s="21"/>
      <c r="AW39" s="92"/>
      <c r="AX39" s="92"/>
      <c r="AY39" s="92"/>
      <c r="AZ39" s="92"/>
      <c r="BA39" s="22"/>
      <c r="BB39" s="22"/>
      <c r="BC39" s="22"/>
      <c r="BD39" s="22"/>
      <c r="BE39" s="21"/>
      <c r="BF39" s="21"/>
      <c r="BG39" s="21"/>
      <c r="BH39" s="21"/>
      <c r="BI39" s="22"/>
      <c r="BJ39" s="22"/>
      <c r="BK39" s="20"/>
      <c r="BL39" s="28"/>
      <c r="BM39" s="28"/>
      <c r="BN39" s="28"/>
      <c r="BO39" s="28"/>
      <c r="BP39" s="28"/>
      <c r="BQ39" s="20"/>
      <c r="BR39" s="21"/>
      <c r="BS39" s="21"/>
      <c r="BT39" s="21"/>
      <c r="BU39" s="22"/>
      <c r="BV39" s="22"/>
      <c r="BW39" s="20"/>
      <c r="BX39" s="20"/>
      <c r="BY39" s="20"/>
    </row>
    <row r="40" spans="3:77" ht="15" customHeight="1" x14ac:dyDescent="0.3">
      <c r="C40" s="476"/>
      <c r="D40" s="168" t="s">
        <v>467</v>
      </c>
      <c r="E40" s="39"/>
      <c r="F40" s="287">
        <v>0</v>
      </c>
      <c r="G40" s="342">
        <v>0</v>
      </c>
      <c r="H40" s="342">
        <v>0</v>
      </c>
      <c r="I40" s="342">
        <v>0</v>
      </c>
      <c r="J40" s="286">
        <v>0</v>
      </c>
      <c r="K40" s="287">
        <v>0</v>
      </c>
      <c r="L40" s="343">
        <v>0</v>
      </c>
      <c r="M40" s="343">
        <v>0</v>
      </c>
      <c r="N40" s="61">
        <v>1</v>
      </c>
      <c r="O40" s="239">
        <v>1</v>
      </c>
      <c r="P40" s="60">
        <v>1</v>
      </c>
      <c r="Q40" s="61">
        <v>1</v>
      </c>
      <c r="R40" s="61">
        <v>1</v>
      </c>
      <c r="S40" s="61">
        <v>1</v>
      </c>
      <c r="T40" s="239">
        <v>1</v>
      </c>
      <c r="U40" s="60">
        <v>1</v>
      </c>
      <c r="V40" s="61">
        <v>1</v>
      </c>
      <c r="W40" s="61">
        <v>1</v>
      </c>
      <c r="X40" s="61">
        <v>1</v>
      </c>
      <c r="Y40" s="239">
        <v>1</v>
      </c>
      <c r="Z40" s="60">
        <v>1</v>
      </c>
      <c r="AA40" s="61">
        <v>1</v>
      </c>
      <c r="AB40" s="61">
        <v>1</v>
      </c>
      <c r="AC40" s="61">
        <v>1</v>
      </c>
      <c r="AD40" s="239">
        <v>1</v>
      </c>
      <c r="AE40" s="60">
        <v>1</v>
      </c>
      <c r="AF40" s="61">
        <v>1</v>
      </c>
      <c r="AG40" s="61">
        <v>1</v>
      </c>
      <c r="AH40" s="61">
        <v>1</v>
      </c>
      <c r="AI40" s="239">
        <v>1</v>
      </c>
      <c r="AJ40" s="60">
        <v>1</v>
      </c>
      <c r="AK40" s="61">
        <v>1</v>
      </c>
      <c r="AL40" s="61"/>
      <c r="AM40" s="61"/>
      <c r="AN40" s="239">
        <v>1</v>
      </c>
      <c r="AO40" s="17"/>
      <c r="AP40" s="17"/>
      <c r="AQ40" s="17"/>
      <c r="AR40" s="17"/>
      <c r="AS40" s="17"/>
      <c r="AT40" s="17"/>
      <c r="AU40" s="17"/>
      <c r="AV40" s="17"/>
      <c r="AW40" s="11"/>
      <c r="AX40" s="11"/>
      <c r="AY40" s="11"/>
      <c r="AZ40" s="11"/>
      <c r="BA40" s="11"/>
      <c r="BB40" s="11"/>
      <c r="BC40" s="11"/>
      <c r="BD40" s="11"/>
      <c r="BE40" s="17"/>
      <c r="BF40" s="17"/>
      <c r="BG40" s="17"/>
      <c r="BH40" s="17"/>
      <c r="BI40" s="11"/>
      <c r="BJ40" s="11"/>
      <c r="BK40" s="12"/>
      <c r="BL40" s="18"/>
      <c r="BM40" s="18"/>
      <c r="BN40" s="18"/>
      <c r="BO40" s="18"/>
      <c r="BP40" s="18"/>
      <c r="BQ40" s="12"/>
      <c r="BR40" s="17"/>
      <c r="BS40" s="17"/>
      <c r="BT40" s="17"/>
      <c r="BU40" s="11"/>
      <c r="BV40" s="11"/>
      <c r="BW40" s="12"/>
      <c r="BX40" s="12"/>
      <c r="BY40" s="12"/>
    </row>
    <row r="41" spans="3:77" ht="15" customHeight="1" x14ac:dyDescent="0.3">
      <c r="C41" s="477"/>
      <c r="D41" s="170" t="s">
        <v>286</v>
      </c>
      <c r="E41" s="62"/>
      <c r="F41" s="62">
        <v>0</v>
      </c>
      <c r="G41" s="63">
        <v>0</v>
      </c>
      <c r="H41" s="63">
        <v>0</v>
      </c>
      <c r="I41" s="63">
        <v>0</v>
      </c>
      <c r="J41" s="64">
        <v>0</v>
      </c>
      <c r="K41" s="62">
        <v>0</v>
      </c>
      <c r="L41" s="63">
        <v>0</v>
      </c>
      <c r="M41" s="63">
        <v>0</v>
      </c>
      <c r="N41" s="245">
        <v>0</v>
      </c>
      <c r="O41" s="246">
        <v>0</v>
      </c>
      <c r="P41" s="217">
        <v>2</v>
      </c>
      <c r="Q41" s="218">
        <v>3</v>
      </c>
      <c r="R41" s="218">
        <v>6</v>
      </c>
      <c r="S41" s="218">
        <v>6</v>
      </c>
      <c r="T41" s="219">
        <v>16</v>
      </c>
      <c r="U41" s="217">
        <v>9</v>
      </c>
      <c r="V41" s="218">
        <v>8</v>
      </c>
      <c r="W41" s="218">
        <v>10</v>
      </c>
      <c r="X41" s="218">
        <v>14</v>
      </c>
      <c r="Y41" s="219">
        <v>41</v>
      </c>
      <c r="Z41" s="217">
        <v>18</v>
      </c>
      <c r="AA41" s="218">
        <v>13</v>
      </c>
      <c r="AB41" s="218">
        <v>16</v>
      </c>
      <c r="AC41" s="218">
        <v>20</v>
      </c>
      <c r="AD41" s="219">
        <v>66</v>
      </c>
      <c r="AE41" s="217">
        <v>45</v>
      </c>
      <c r="AF41" s="218">
        <v>25</v>
      </c>
      <c r="AG41" s="218">
        <v>48</v>
      </c>
      <c r="AH41" s="218">
        <v>56</v>
      </c>
      <c r="AI41" s="219">
        <v>174</v>
      </c>
      <c r="AJ41" s="217">
        <v>53</v>
      </c>
      <c r="AK41" s="218">
        <v>33</v>
      </c>
      <c r="AL41" s="218"/>
      <c r="AM41" s="218"/>
      <c r="AN41" s="219">
        <v>86</v>
      </c>
      <c r="AO41" s="17"/>
      <c r="AP41" s="17"/>
      <c r="AQ41" s="17"/>
      <c r="AR41" s="17"/>
      <c r="AS41" s="17"/>
      <c r="AT41" s="17"/>
      <c r="AU41" s="17"/>
      <c r="AV41" s="17"/>
      <c r="AW41" s="11"/>
      <c r="AX41" s="11"/>
      <c r="AY41" s="11"/>
      <c r="AZ41" s="11"/>
      <c r="BA41" s="11"/>
      <c r="BB41" s="11"/>
      <c r="BC41" s="11"/>
      <c r="BD41" s="11"/>
      <c r="BE41" s="17"/>
      <c r="BF41" s="17"/>
      <c r="BG41" s="17"/>
      <c r="BH41" s="17"/>
      <c r="BI41" s="11"/>
      <c r="BJ41" s="11"/>
      <c r="BK41" s="12"/>
      <c r="BL41" s="18"/>
      <c r="BM41" s="18"/>
      <c r="BN41" s="18"/>
      <c r="BO41" s="18"/>
      <c r="BP41" s="18"/>
      <c r="BQ41" s="12"/>
      <c r="BR41" s="17"/>
      <c r="BS41" s="17"/>
      <c r="BT41" s="17"/>
      <c r="BU41" s="11"/>
      <c r="BV41" s="11"/>
      <c r="BW41" s="12"/>
      <c r="BX41" s="12"/>
      <c r="BY41" s="12"/>
    </row>
    <row r="42" spans="3:77" ht="5.25" customHeight="1" x14ac:dyDescent="0.3">
      <c r="C42" s="10"/>
      <c r="D42" s="31"/>
      <c r="E42" s="88"/>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5"/>
      <c r="AF42" s="34"/>
      <c r="AG42" s="34"/>
      <c r="AH42" s="34"/>
      <c r="AI42" s="34"/>
      <c r="AJ42" s="35"/>
      <c r="AK42" s="34"/>
      <c r="AL42" s="34"/>
      <c r="AM42" s="34"/>
      <c r="AN42" s="34"/>
      <c r="AO42" s="17"/>
      <c r="AP42" s="17"/>
      <c r="AQ42" s="17"/>
      <c r="AR42" s="17"/>
      <c r="AS42" s="17"/>
      <c r="AT42" s="17"/>
      <c r="AU42" s="17"/>
      <c r="AV42" s="17"/>
      <c r="AW42" s="11"/>
      <c r="AX42" s="11"/>
      <c r="AY42" s="11"/>
      <c r="AZ42" s="11"/>
      <c r="BA42" s="11"/>
      <c r="BB42" s="11"/>
      <c r="BC42" s="11"/>
      <c r="BD42" s="11"/>
      <c r="BE42" s="17"/>
      <c r="BF42" s="17"/>
      <c r="BG42" s="17"/>
      <c r="BH42" s="17"/>
      <c r="BI42" s="11"/>
      <c r="BJ42" s="11"/>
      <c r="BK42" s="12"/>
      <c r="BL42" s="18"/>
      <c r="BM42" s="18"/>
      <c r="BN42" s="18"/>
      <c r="BO42" s="18"/>
      <c r="BP42" s="18"/>
      <c r="BQ42" s="12"/>
      <c r="BR42" s="17"/>
      <c r="BS42" s="17"/>
      <c r="BT42" s="17"/>
      <c r="BU42" s="11"/>
      <c r="BV42" s="11"/>
      <c r="BW42" s="12"/>
      <c r="BX42" s="12"/>
      <c r="BY42" s="12"/>
    </row>
    <row r="43" spans="3:77" ht="15" customHeight="1" x14ac:dyDescent="0.3">
      <c r="C43" s="476" t="s">
        <v>17</v>
      </c>
      <c r="D43" s="167" t="s">
        <v>468</v>
      </c>
      <c r="E43" s="90">
        <v>793</v>
      </c>
      <c r="F43" s="52">
        <v>724</v>
      </c>
      <c r="G43" s="52">
        <v>874</v>
      </c>
      <c r="H43" s="52">
        <v>923</v>
      </c>
      <c r="I43" s="52">
        <v>946</v>
      </c>
      <c r="J43" s="53">
        <v>3467</v>
      </c>
      <c r="K43" s="54">
        <v>937</v>
      </c>
      <c r="L43" s="52">
        <v>1041</v>
      </c>
      <c r="M43" s="52">
        <v>1069</v>
      </c>
      <c r="N43" s="52">
        <v>1122</v>
      </c>
      <c r="O43" s="53">
        <v>4169</v>
      </c>
      <c r="P43" s="54">
        <v>1091</v>
      </c>
      <c r="Q43" s="52">
        <v>1215</v>
      </c>
      <c r="R43" s="52">
        <v>1223</v>
      </c>
      <c r="S43" s="52">
        <v>1268</v>
      </c>
      <c r="T43" s="53">
        <v>4797</v>
      </c>
      <c r="U43" s="54">
        <v>1056</v>
      </c>
      <c r="V43" s="52">
        <v>1251</v>
      </c>
      <c r="W43" s="52">
        <v>1227</v>
      </c>
      <c r="X43" s="52">
        <v>1273</v>
      </c>
      <c r="Y43" s="53">
        <v>4807</v>
      </c>
      <c r="Z43" s="54">
        <v>1128</v>
      </c>
      <c r="AA43" s="52">
        <v>1268</v>
      </c>
      <c r="AB43" s="52">
        <v>1293</v>
      </c>
      <c r="AC43" s="52">
        <v>1347</v>
      </c>
      <c r="AD43" s="53">
        <v>5037</v>
      </c>
      <c r="AE43" s="54">
        <v>1284</v>
      </c>
      <c r="AF43" s="52">
        <v>1439</v>
      </c>
      <c r="AG43" s="52">
        <v>1527</v>
      </c>
      <c r="AH43" s="52">
        <v>1650</v>
      </c>
      <c r="AI43" s="53">
        <v>5906</v>
      </c>
      <c r="AJ43" s="54">
        <v>1373</v>
      </c>
      <c r="AK43" s="52">
        <v>1613</v>
      </c>
      <c r="AL43" s="52"/>
      <c r="AM43" s="52"/>
      <c r="AN43" s="53">
        <v>2982</v>
      </c>
      <c r="AO43" s="291"/>
      <c r="AP43" s="291"/>
      <c r="AQ43" s="291"/>
      <c r="AR43" s="291"/>
      <c r="AS43" s="291"/>
      <c r="AT43" s="14"/>
      <c r="AU43" s="14"/>
      <c r="AV43" s="14"/>
      <c r="AW43" s="50"/>
      <c r="AX43" s="50"/>
      <c r="AY43" s="50"/>
      <c r="AZ43" s="50"/>
      <c r="BA43" s="50"/>
      <c r="BB43" s="50"/>
      <c r="BC43" s="50"/>
      <c r="BD43" s="50"/>
      <c r="BE43" s="12"/>
      <c r="BF43" s="14"/>
      <c r="BG43" s="14"/>
      <c r="BH43" s="14"/>
      <c r="BI43" s="51"/>
      <c r="BJ43" s="51"/>
      <c r="BK43" s="12"/>
      <c r="BL43" s="14"/>
      <c r="BM43" s="14"/>
      <c r="BN43" s="14"/>
      <c r="BO43" s="14"/>
      <c r="BP43" s="14"/>
      <c r="BQ43" s="12"/>
      <c r="BR43" s="14"/>
      <c r="BS43" s="14"/>
      <c r="BT43" s="14"/>
      <c r="BU43" s="51"/>
      <c r="BV43" s="51"/>
      <c r="BW43" s="12"/>
      <c r="BX43" s="12"/>
      <c r="BY43" s="12"/>
    </row>
    <row r="44" spans="3:77" ht="15" customHeight="1" x14ac:dyDescent="0.3">
      <c r="C44" s="476"/>
      <c r="D44" s="168" t="s">
        <v>285</v>
      </c>
      <c r="E44" s="55"/>
      <c r="F44" s="55">
        <f>+F45/E43</f>
        <v>3.530895334174023E-2</v>
      </c>
      <c r="G44" s="56">
        <f>+G45/F43</f>
        <v>3.7292817679558013E-2</v>
      </c>
      <c r="H44" s="56">
        <f>+H45/G43</f>
        <v>3.6613272311212815E-2</v>
      </c>
      <c r="I44" s="56">
        <f>+I45/H43</f>
        <v>3.6836403033586131E-2</v>
      </c>
      <c r="J44" s="57">
        <f>+J45/SUM(E43:H43)</f>
        <v>3.6210018105009054E-2</v>
      </c>
      <c r="K44" s="55">
        <f>+K45/I43</f>
        <v>3.699788583509514E-2</v>
      </c>
      <c r="L44" s="56">
        <f>+L45/K43</f>
        <v>3.6286019210245463E-2</v>
      </c>
      <c r="M44" s="56">
        <f>+M45/L43</f>
        <v>3.6503362151777137E-2</v>
      </c>
      <c r="N44" s="56">
        <f>+N45/M43</f>
        <v>3.6482694106641719E-2</v>
      </c>
      <c r="O44" s="57">
        <f>+O45/SUM(I43,K43:M43)</f>
        <v>3.6563986977210118E-2</v>
      </c>
      <c r="P44" s="55">
        <f>+P45/N43</f>
        <v>3.6541889483065956E-2</v>
      </c>
      <c r="Q44" s="56">
        <f>+Q45/P43</f>
        <v>3.2997250229147568E-2</v>
      </c>
      <c r="R44" s="56">
        <f>+R45/Q43</f>
        <v>3.292181069958848E-2</v>
      </c>
      <c r="S44" s="56">
        <f>+S45/R43</f>
        <v>3.3524121013900246E-2</v>
      </c>
      <c r="T44" s="57">
        <f>+T45/SUM(N43,P43:R43)</f>
        <v>3.3971188991614706E-2</v>
      </c>
      <c r="U44" s="55">
        <f>+U45/S43</f>
        <v>3.3911671924290218E-2</v>
      </c>
      <c r="V44" s="56">
        <f>+V45/U43</f>
        <v>4.924242424242424E-2</v>
      </c>
      <c r="W44" s="56">
        <f>+W45/V43</f>
        <v>3.6770583533173459E-2</v>
      </c>
      <c r="X44" s="56">
        <f>+X45/W43</f>
        <v>3.7489812550937245E-2</v>
      </c>
      <c r="Y44" s="57">
        <f>+Y45/SUM(S43,U43:W43)</f>
        <v>3.8942107455226992E-2</v>
      </c>
      <c r="Z44" s="55">
        <f>+Z45/X43</f>
        <v>3.4564021995286721E-2</v>
      </c>
      <c r="AA44" s="56">
        <f>+AA45/Z43</f>
        <v>3.5460992907801421E-2</v>
      </c>
      <c r="AB44" s="56">
        <f>+AB45/AA43</f>
        <v>3.7066246056782333E-2</v>
      </c>
      <c r="AC44" s="56">
        <f>+AC45/AB43</f>
        <v>3.5576179427687551E-2</v>
      </c>
      <c r="AD44" s="57">
        <f>+AD45/SUM(X43,Z43:AB43)</f>
        <v>3.5872632003224506E-2</v>
      </c>
      <c r="AE44" s="55">
        <f>+AE45/AC43</f>
        <v>3.711952487008166E-2</v>
      </c>
      <c r="AF44" s="56">
        <f>+AF45/AE43</f>
        <v>3.6604361370716508E-2</v>
      </c>
      <c r="AG44" s="56">
        <f>+AG45/AF43</f>
        <v>3.683113273106324E-2</v>
      </c>
      <c r="AH44" s="56">
        <f>+AH45/AG43</f>
        <v>3.6018336607727568E-2</v>
      </c>
      <c r="AI44" s="57">
        <f>+AI45/SUM(AC43,AE43,AF43,AG43)</f>
        <v>3.6626764338038235E-2</v>
      </c>
      <c r="AJ44" s="55">
        <f>AJ45/AH43</f>
        <v>3.8787878787878788E-2</v>
      </c>
      <c r="AK44" s="56">
        <f>+AK45/AJ43</f>
        <v>3.7144938091769844E-2</v>
      </c>
      <c r="AL44" s="56"/>
      <c r="AM44" s="56"/>
      <c r="AN44" s="57">
        <f>+AN45/SUM(AH43,AJ43)</f>
        <v>3.7710883228580877E-2</v>
      </c>
      <c r="AO44" s="370"/>
      <c r="AP44" s="370"/>
      <c r="AQ44" s="14"/>
      <c r="AR44" s="14"/>
      <c r="AS44" s="14"/>
      <c r="AT44" s="14"/>
      <c r="AU44" s="14"/>
      <c r="AV44" s="14"/>
      <c r="AW44" s="50"/>
      <c r="AX44" s="50"/>
      <c r="AY44" s="50"/>
      <c r="AZ44" s="50"/>
      <c r="BA44" s="50"/>
      <c r="BB44" s="50"/>
      <c r="BC44" s="50"/>
      <c r="BD44" s="50"/>
      <c r="BE44" s="12"/>
      <c r="BF44" s="14"/>
      <c r="BG44" s="14"/>
      <c r="BH44" s="14"/>
      <c r="BI44" s="51"/>
      <c r="BJ44" s="51"/>
      <c r="BK44" s="12"/>
      <c r="BL44" s="14"/>
      <c r="BM44" s="14"/>
      <c r="BN44" s="14"/>
      <c r="BO44" s="14"/>
      <c r="BP44" s="14"/>
      <c r="BQ44" s="12"/>
      <c r="BR44" s="14"/>
      <c r="BS44" s="14"/>
      <c r="BT44" s="14"/>
      <c r="BU44" s="51"/>
      <c r="BV44" s="51"/>
      <c r="BW44" s="12"/>
      <c r="BX44" s="12"/>
      <c r="BY44" s="12"/>
    </row>
    <row r="45" spans="3:77" s="2" customFormat="1" ht="15" customHeight="1" x14ac:dyDescent="0.3">
      <c r="C45" s="476"/>
      <c r="D45" s="169" t="s">
        <v>466</v>
      </c>
      <c r="E45" s="58"/>
      <c r="F45" s="220">
        <v>28</v>
      </c>
      <c r="G45" s="221">
        <v>27</v>
      </c>
      <c r="H45" s="221">
        <v>32</v>
      </c>
      <c r="I45" s="221">
        <v>34</v>
      </c>
      <c r="J45" s="222">
        <v>120</v>
      </c>
      <c r="K45" s="220">
        <v>35</v>
      </c>
      <c r="L45" s="221">
        <v>34</v>
      </c>
      <c r="M45" s="221">
        <v>38</v>
      </c>
      <c r="N45" s="221">
        <v>39</v>
      </c>
      <c r="O45" s="222">
        <v>146</v>
      </c>
      <c r="P45" s="220">
        <v>41</v>
      </c>
      <c r="Q45" s="221">
        <v>36</v>
      </c>
      <c r="R45" s="221">
        <v>40</v>
      </c>
      <c r="S45" s="221">
        <v>41</v>
      </c>
      <c r="T45" s="222">
        <v>158</v>
      </c>
      <c r="U45" s="220">
        <v>43</v>
      </c>
      <c r="V45" s="221">
        <v>52</v>
      </c>
      <c r="W45" s="221">
        <v>46</v>
      </c>
      <c r="X45" s="221">
        <v>46</v>
      </c>
      <c r="Y45" s="222">
        <v>187</v>
      </c>
      <c r="Z45" s="220">
        <v>44</v>
      </c>
      <c r="AA45" s="221">
        <v>40</v>
      </c>
      <c r="AB45" s="221">
        <v>47</v>
      </c>
      <c r="AC45" s="221">
        <v>46</v>
      </c>
      <c r="AD45" s="222">
        <v>178</v>
      </c>
      <c r="AE45" s="220">
        <v>50</v>
      </c>
      <c r="AF45" s="221">
        <v>47</v>
      </c>
      <c r="AG45" s="221">
        <v>53</v>
      </c>
      <c r="AH45" s="221">
        <v>55</v>
      </c>
      <c r="AI45" s="222">
        <v>205</v>
      </c>
      <c r="AJ45" s="220">
        <v>64</v>
      </c>
      <c r="AK45" s="221">
        <v>51</v>
      </c>
      <c r="AL45" s="221"/>
      <c r="AM45" s="221"/>
      <c r="AN45" s="222">
        <v>114</v>
      </c>
      <c r="AO45" s="21"/>
      <c r="AP45" s="21"/>
      <c r="AQ45" s="21"/>
      <c r="AR45" s="21"/>
      <c r="AS45" s="21"/>
      <c r="AT45" s="21"/>
      <c r="AU45" s="21"/>
      <c r="AV45" s="21"/>
      <c r="AW45" s="92"/>
      <c r="AX45" s="92"/>
      <c r="AY45" s="92"/>
      <c r="AZ45" s="92"/>
      <c r="BA45" s="22"/>
      <c r="BB45" s="22"/>
      <c r="BC45" s="22"/>
      <c r="BD45" s="22"/>
      <c r="BE45" s="21"/>
      <c r="BF45" s="21"/>
      <c r="BG45" s="21"/>
      <c r="BH45" s="21"/>
      <c r="BI45" s="22"/>
      <c r="BJ45" s="22"/>
      <c r="BK45" s="20"/>
      <c r="BL45" s="28"/>
      <c r="BM45" s="28"/>
      <c r="BN45" s="28"/>
      <c r="BO45" s="28"/>
      <c r="BP45" s="28"/>
      <c r="BQ45" s="20"/>
      <c r="BR45" s="21"/>
      <c r="BS45" s="21"/>
      <c r="BT45" s="21"/>
      <c r="BU45" s="22"/>
      <c r="BV45" s="22"/>
      <c r="BW45" s="20"/>
      <c r="BX45" s="20"/>
      <c r="BY45" s="20"/>
    </row>
    <row r="46" spans="3:77" ht="15" customHeight="1" x14ac:dyDescent="0.3">
      <c r="C46" s="476"/>
      <c r="D46" s="168" t="s">
        <v>467</v>
      </c>
      <c r="E46" s="66"/>
      <c r="F46" s="60">
        <v>0.82420000000000004</v>
      </c>
      <c r="G46" s="61">
        <v>0.82420000000000004</v>
      </c>
      <c r="H46" s="61">
        <v>0.82420000000000004</v>
      </c>
      <c r="I46" s="61">
        <v>0.82420000000000004</v>
      </c>
      <c r="J46" s="239">
        <v>0.82420000000000004</v>
      </c>
      <c r="K46" s="60">
        <v>0.82420000000000004</v>
      </c>
      <c r="L46" s="61">
        <v>0.82420000000000004</v>
      </c>
      <c r="M46" s="61">
        <v>0.82420000000000004</v>
      </c>
      <c r="N46" s="61">
        <v>0.82420000000000004</v>
      </c>
      <c r="O46" s="239">
        <v>0.82420000000000004</v>
      </c>
      <c r="P46" s="60">
        <v>0.82420000000000004</v>
      </c>
      <c r="Q46" s="61">
        <v>0.82420000000000004</v>
      </c>
      <c r="R46" s="61">
        <v>0.82420000000000004</v>
      </c>
      <c r="S46" s="61">
        <v>0.82420000000000004</v>
      </c>
      <c r="T46" s="239">
        <v>0.82420000000000004</v>
      </c>
      <c r="U46" s="60">
        <v>0.82420000000000004</v>
      </c>
      <c r="V46" s="61">
        <v>0.82420000000000004</v>
      </c>
      <c r="W46" s="61">
        <v>0.82420000000000004</v>
      </c>
      <c r="X46" s="61">
        <v>0.82420000000000004</v>
      </c>
      <c r="Y46" s="239">
        <v>0.82420000000000004</v>
      </c>
      <c r="Z46" s="60">
        <v>0.82420000000000004</v>
      </c>
      <c r="AA46" s="61">
        <v>0.82420000000000004</v>
      </c>
      <c r="AB46" s="61">
        <v>0.82420000000000004</v>
      </c>
      <c r="AC46" s="61">
        <v>0.82420000000000004</v>
      </c>
      <c r="AD46" s="239">
        <v>0.82420000000000004</v>
      </c>
      <c r="AE46" s="60">
        <v>0.82420000000000004</v>
      </c>
      <c r="AF46" s="61">
        <v>0.82420000000000004</v>
      </c>
      <c r="AG46" s="61">
        <v>0.82420000000000004</v>
      </c>
      <c r="AH46" s="61">
        <v>0.82420000000000004</v>
      </c>
      <c r="AI46" s="239">
        <v>0.82420000000000004</v>
      </c>
      <c r="AJ46" s="60">
        <v>0.82420000000000004</v>
      </c>
      <c r="AK46" s="61">
        <v>0.82420000000000004</v>
      </c>
      <c r="AL46" s="61"/>
      <c r="AM46" s="61"/>
      <c r="AN46" s="239">
        <v>0.82420000000000004</v>
      </c>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18"/>
      <c r="BO46" s="18"/>
      <c r="BP46" s="18"/>
      <c r="BQ46" s="12"/>
      <c r="BR46" s="17"/>
      <c r="BS46" s="17"/>
      <c r="BT46" s="17"/>
      <c r="BU46" s="11"/>
      <c r="BV46" s="11"/>
      <c r="BW46" s="12"/>
      <c r="BX46" s="12"/>
      <c r="BY46" s="12"/>
    </row>
    <row r="47" spans="3:77" ht="15" customHeight="1" x14ac:dyDescent="0.3">
      <c r="C47" s="477"/>
      <c r="D47" s="170" t="s">
        <v>286</v>
      </c>
      <c r="E47" s="62"/>
      <c r="F47" s="217">
        <v>23</v>
      </c>
      <c r="G47" s="218">
        <v>22</v>
      </c>
      <c r="H47" s="218">
        <v>26</v>
      </c>
      <c r="I47" s="218">
        <v>28</v>
      </c>
      <c r="J47" s="219">
        <v>99</v>
      </c>
      <c r="K47" s="217">
        <v>29</v>
      </c>
      <c r="L47" s="218">
        <v>28</v>
      </c>
      <c r="M47" s="218">
        <v>32</v>
      </c>
      <c r="N47" s="218">
        <v>32</v>
      </c>
      <c r="O47" s="219">
        <v>121</v>
      </c>
      <c r="P47" s="217">
        <v>34</v>
      </c>
      <c r="Q47" s="218">
        <v>29</v>
      </c>
      <c r="R47" s="218">
        <v>33</v>
      </c>
      <c r="S47" s="218">
        <v>34</v>
      </c>
      <c r="T47" s="219">
        <v>130</v>
      </c>
      <c r="U47" s="217">
        <v>36</v>
      </c>
      <c r="V47" s="218">
        <v>43</v>
      </c>
      <c r="W47" s="218">
        <v>38</v>
      </c>
      <c r="X47" s="218">
        <v>38</v>
      </c>
      <c r="Y47" s="219">
        <v>154</v>
      </c>
      <c r="Z47" s="217">
        <v>36</v>
      </c>
      <c r="AA47" s="218">
        <v>33</v>
      </c>
      <c r="AB47" s="218">
        <v>39</v>
      </c>
      <c r="AC47" s="218">
        <v>38</v>
      </c>
      <c r="AD47" s="219">
        <v>146</v>
      </c>
      <c r="AE47" s="217">
        <v>41</v>
      </c>
      <c r="AF47" s="218">
        <v>39</v>
      </c>
      <c r="AG47" s="218">
        <v>43</v>
      </c>
      <c r="AH47" s="218">
        <v>46</v>
      </c>
      <c r="AI47" s="219">
        <v>169</v>
      </c>
      <c r="AJ47" s="217">
        <v>52</v>
      </c>
      <c r="AK47" s="218">
        <v>42</v>
      </c>
      <c r="AL47" s="218"/>
      <c r="AM47" s="218"/>
      <c r="AN47" s="219">
        <v>94</v>
      </c>
      <c r="AO47" s="17"/>
      <c r="AP47" s="17"/>
      <c r="AQ47" s="17"/>
      <c r="AR47" s="17"/>
      <c r="AS47" s="17"/>
      <c r="AT47" s="17"/>
      <c r="AU47" s="17"/>
      <c r="AV47" s="17"/>
      <c r="AW47" s="11"/>
      <c r="AX47" s="11"/>
      <c r="AY47" s="11"/>
      <c r="AZ47" s="11"/>
      <c r="BA47" s="11"/>
      <c r="BB47" s="11"/>
      <c r="BC47" s="11"/>
      <c r="BD47" s="11"/>
      <c r="BE47" s="17"/>
      <c r="BF47" s="17"/>
      <c r="BG47" s="17"/>
      <c r="BH47" s="17"/>
      <c r="BI47" s="11"/>
      <c r="BJ47" s="11"/>
      <c r="BK47" s="12"/>
      <c r="BL47" s="18"/>
      <c r="BM47" s="18"/>
      <c r="BN47" s="18"/>
      <c r="BO47" s="18"/>
      <c r="BP47" s="18"/>
      <c r="BQ47" s="12"/>
      <c r="BR47" s="17"/>
      <c r="BS47" s="17"/>
      <c r="BT47" s="17"/>
      <c r="BU47" s="11"/>
      <c r="BV47" s="11"/>
      <c r="BW47" s="12"/>
      <c r="BX47" s="12"/>
      <c r="BY47" s="12"/>
    </row>
    <row r="48" spans="3:77" ht="5.25" customHeight="1" x14ac:dyDescent="0.3">
      <c r="C48" s="10"/>
      <c r="D48" s="31"/>
      <c r="E48" s="88"/>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5"/>
      <c r="AF48" s="34"/>
      <c r="AG48" s="34"/>
      <c r="AH48" s="34"/>
      <c r="AI48" s="34"/>
      <c r="AJ48" s="35"/>
      <c r="AK48" s="34"/>
      <c r="AL48" s="34"/>
      <c r="AM48" s="34"/>
      <c r="AN48" s="34"/>
      <c r="AO48" s="291"/>
      <c r="AP48" s="291"/>
      <c r="AQ48" s="291"/>
      <c r="AR48" s="291"/>
      <c r="AS48" s="291"/>
      <c r="AT48" s="17"/>
      <c r="AU48" s="17"/>
      <c r="AV48" s="17"/>
      <c r="AW48" s="11"/>
      <c r="AX48" s="11"/>
      <c r="AY48" s="11"/>
      <c r="AZ48" s="11"/>
      <c r="BA48" s="11"/>
      <c r="BB48" s="11"/>
      <c r="BC48" s="11"/>
      <c r="BD48" s="11"/>
      <c r="BE48" s="17"/>
      <c r="BF48" s="17"/>
      <c r="BG48" s="17"/>
      <c r="BH48" s="17"/>
      <c r="BI48" s="11"/>
      <c r="BJ48" s="11"/>
      <c r="BK48" s="12"/>
      <c r="BL48" s="18"/>
      <c r="BM48" s="18"/>
      <c r="BN48" s="18"/>
      <c r="BO48" s="18"/>
      <c r="BP48" s="18"/>
      <c r="BQ48" s="12"/>
      <c r="BR48" s="17"/>
      <c r="BS48" s="17"/>
      <c r="BT48" s="17"/>
      <c r="BU48" s="11"/>
      <c r="BV48" s="11"/>
      <c r="BW48" s="12"/>
      <c r="BX48" s="12"/>
      <c r="BY48" s="12"/>
    </row>
    <row r="49" spans="3:77" ht="15" customHeight="1" x14ac:dyDescent="0.3">
      <c r="C49" s="476" t="s">
        <v>18</v>
      </c>
      <c r="D49" s="167" t="s">
        <v>287</v>
      </c>
      <c r="E49" s="90"/>
      <c r="F49" s="89">
        <v>307</v>
      </c>
      <c r="G49" s="89">
        <v>349</v>
      </c>
      <c r="H49" s="89">
        <v>380</v>
      </c>
      <c r="I49" s="89">
        <v>380</v>
      </c>
      <c r="J49" s="119">
        <v>1416</v>
      </c>
      <c r="K49" s="120">
        <v>403</v>
      </c>
      <c r="L49" s="89">
        <v>422</v>
      </c>
      <c r="M49" s="89">
        <v>442</v>
      </c>
      <c r="N49" s="89">
        <v>471</v>
      </c>
      <c r="O49" s="119">
        <v>1738</v>
      </c>
      <c r="P49" s="120">
        <v>463</v>
      </c>
      <c r="Q49" s="89">
        <v>513</v>
      </c>
      <c r="R49" s="89">
        <v>522</v>
      </c>
      <c r="S49" s="89">
        <v>518</v>
      </c>
      <c r="T49" s="119">
        <v>2016</v>
      </c>
      <c r="U49" s="120">
        <v>491</v>
      </c>
      <c r="V49" s="89">
        <v>534</v>
      </c>
      <c r="W49" s="89">
        <v>523</v>
      </c>
      <c r="X49" s="89">
        <v>540</v>
      </c>
      <c r="Y49" s="119">
        <v>2088</v>
      </c>
      <c r="Z49" s="120">
        <v>547</v>
      </c>
      <c r="AA49" s="89">
        <v>583</v>
      </c>
      <c r="AB49" s="89">
        <v>576</v>
      </c>
      <c r="AC49" s="89">
        <v>563</v>
      </c>
      <c r="AD49" s="119">
        <v>2269</v>
      </c>
      <c r="AE49" s="120">
        <v>520</v>
      </c>
      <c r="AF49" s="89">
        <v>544</v>
      </c>
      <c r="AG49" s="89">
        <v>569</v>
      </c>
      <c r="AH49" s="52">
        <v>583</v>
      </c>
      <c r="AI49" s="119">
        <v>2216</v>
      </c>
      <c r="AJ49" s="120">
        <v>546</v>
      </c>
      <c r="AK49" s="89">
        <v>502</v>
      </c>
      <c r="AL49" s="89"/>
      <c r="AM49" s="52"/>
      <c r="AN49" s="53">
        <v>1048</v>
      </c>
      <c r="AO49" s="291"/>
      <c r="AP49" s="291"/>
      <c r="AQ49" s="291"/>
      <c r="AR49" s="291"/>
      <c r="AS49" s="291"/>
      <c r="AT49" s="14"/>
      <c r="AU49" s="14"/>
      <c r="AV49" s="14"/>
      <c r="AW49" s="50"/>
      <c r="AX49" s="50"/>
      <c r="AY49" s="50"/>
      <c r="AZ49" s="50"/>
      <c r="BA49" s="50"/>
      <c r="BB49" s="50"/>
      <c r="BC49" s="50"/>
      <c r="BD49" s="50"/>
      <c r="BE49" s="12"/>
      <c r="BF49" s="14"/>
      <c r="BG49" s="14"/>
      <c r="BH49" s="14"/>
      <c r="BI49" s="51"/>
      <c r="BJ49" s="51"/>
      <c r="BK49" s="12"/>
      <c r="BL49" s="14"/>
      <c r="BM49" s="14"/>
      <c r="BN49" s="14"/>
      <c r="BO49" s="14"/>
      <c r="BP49" s="14"/>
      <c r="BQ49" s="12"/>
      <c r="BR49" s="14"/>
      <c r="BS49" s="14"/>
      <c r="BT49" s="14"/>
      <c r="BU49" s="51"/>
      <c r="BV49" s="51"/>
      <c r="BW49" s="12"/>
      <c r="BX49" s="12"/>
      <c r="BY49" s="12"/>
    </row>
    <row r="50" spans="3:77" ht="15" customHeight="1" x14ac:dyDescent="0.3">
      <c r="C50" s="476"/>
      <c r="D50" s="168" t="s">
        <v>285</v>
      </c>
      <c r="E50" s="55"/>
      <c r="F50" s="39">
        <v>0</v>
      </c>
      <c r="G50" s="56">
        <f>+G51/F49</f>
        <v>6.1889250814332247E-2</v>
      </c>
      <c r="H50" s="56">
        <f>+H51/G49</f>
        <v>8.882521489971347E-2</v>
      </c>
      <c r="I50" s="56">
        <f>+I51/H49</f>
        <v>9.4736842105263161E-2</v>
      </c>
      <c r="J50" s="57">
        <f>+J51/SUM(F49:H49)</f>
        <v>8.3011583011583012E-2</v>
      </c>
      <c r="K50" s="55">
        <f>+K51/I49</f>
        <v>9.4736842105263161E-2</v>
      </c>
      <c r="L50" s="56">
        <f>+L51/K49</f>
        <v>6.699751861042183E-2</v>
      </c>
      <c r="M50" s="56">
        <f>+M51/L49</f>
        <v>9.4786729857819899E-2</v>
      </c>
      <c r="N50" s="56">
        <f>+N51/M49</f>
        <v>9.5022624434389136E-2</v>
      </c>
      <c r="O50" s="57">
        <f>+O51/SUM(I49,K49:M49)</f>
        <v>8.7431693989071038E-2</v>
      </c>
      <c r="P50" s="55">
        <f>+P51/N49</f>
        <v>9.3418259023354558E-2</v>
      </c>
      <c r="Q50" s="56">
        <f>+Q51/P49</f>
        <v>6.9114470842332618E-2</v>
      </c>
      <c r="R50" s="56">
        <f>+R51/Q49</f>
        <v>9.3567251461988299E-2</v>
      </c>
      <c r="S50" s="56">
        <f>+S51/R49</f>
        <v>9.3869731800766285E-2</v>
      </c>
      <c r="T50" s="57">
        <f>+T51/SUM(N49,P49:R49)</f>
        <v>8.836973082783138E-2</v>
      </c>
      <c r="U50" s="55">
        <f>+U51/S49</f>
        <v>9.2664092664092659E-2</v>
      </c>
      <c r="V50" s="56">
        <f>+V51/U49</f>
        <v>7.128309572301425E-2</v>
      </c>
      <c r="W50" s="56">
        <f>+W51/V49</f>
        <v>9.3632958801498134E-2</v>
      </c>
      <c r="X50" s="56">
        <f>+X51/W49</f>
        <v>9.3690248565965584E-2</v>
      </c>
      <c r="Y50" s="57">
        <f>+Y51/SUM(S49,U49:W49)</f>
        <v>8.8092933204259441E-2</v>
      </c>
      <c r="Z50" s="55">
        <f>+Z51/X49</f>
        <v>9.2592592592592587E-2</v>
      </c>
      <c r="AA50" s="56">
        <f>+AA51/Z49</f>
        <v>7.1297989031078604E-2</v>
      </c>
      <c r="AB50" s="56">
        <f>+AB51/AA49</f>
        <v>9.2624356775300176E-2</v>
      </c>
      <c r="AC50" s="56">
        <f>+AC51/AB49</f>
        <v>9.2013888888888895E-2</v>
      </c>
      <c r="AD50" s="57">
        <f>+AD51/SUM(X49,Z49:AB49)</f>
        <v>8.7266251113089943E-2</v>
      </c>
      <c r="AE50" s="55">
        <f>+AE51/AC49</f>
        <v>9.236234458259325E-2</v>
      </c>
      <c r="AF50" s="56">
        <f>+AF51/AE49</f>
        <v>7.1153846153846151E-2</v>
      </c>
      <c r="AG50" s="56">
        <f>+AG51/AF49</f>
        <v>9.375E-2</v>
      </c>
      <c r="AH50" s="56">
        <f>+AH51/AG49</f>
        <v>9.3145869947275917E-2</v>
      </c>
      <c r="AI50" s="57">
        <f>+AI51/SUM(AC49,AE49,AF49,AG49)</f>
        <v>8.7431693989071038E-2</v>
      </c>
      <c r="AJ50" s="55">
        <f>AJ51/AH49</f>
        <v>9.2624356775300176E-2</v>
      </c>
      <c r="AK50" s="56">
        <f>+AK51/AJ49</f>
        <v>7.3260073260073263E-2</v>
      </c>
      <c r="AL50" s="56"/>
      <c r="AM50" s="56"/>
      <c r="AN50" s="57">
        <f>+AN51/SUM(AH49,AJ49)</f>
        <v>8.2373782108060234E-2</v>
      </c>
      <c r="AO50" s="370"/>
      <c r="AP50" s="370"/>
      <c r="AQ50" s="14"/>
      <c r="AR50" s="14"/>
      <c r="AS50" s="14"/>
      <c r="AT50" s="14"/>
      <c r="AU50" s="14"/>
      <c r="AV50" s="14"/>
      <c r="AW50" s="50"/>
      <c r="AX50" s="50"/>
      <c r="AY50" s="50"/>
      <c r="AZ50" s="50"/>
      <c r="BA50" s="50"/>
      <c r="BB50" s="50"/>
      <c r="BC50" s="50"/>
      <c r="BD50" s="50"/>
      <c r="BE50" s="12"/>
      <c r="BF50" s="14"/>
      <c r="BG50" s="14"/>
      <c r="BH50" s="14"/>
      <c r="BI50" s="51"/>
      <c r="BJ50" s="51"/>
      <c r="BK50" s="12"/>
      <c r="BL50" s="14"/>
      <c r="BM50" s="14"/>
      <c r="BN50" s="14"/>
      <c r="BO50" s="14"/>
      <c r="BP50" s="14"/>
      <c r="BQ50" s="12"/>
      <c r="BR50" s="14"/>
      <c r="BS50" s="14"/>
      <c r="BT50" s="14"/>
      <c r="BU50" s="51"/>
      <c r="BV50" s="51"/>
      <c r="BW50" s="12"/>
      <c r="BX50" s="12"/>
      <c r="BY50" s="12"/>
    </row>
    <row r="51" spans="3:77" s="2" customFormat="1" ht="15" customHeight="1" x14ac:dyDescent="0.3">
      <c r="C51" s="476"/>
      <c r="D51" s="169" t="s">
        <v>466</v>
      </c>
      <c r="E51" s="58"/>
      <c r="F51" s="58">
        <v>0</v>
      </c>
      <c r="G51" s="221">
        <v>19</v>
      </c>
      <c r="H51" s="221">
        <v>31</v>
      </c>
      <c r="I51" s="221">
        <v>36</v>
      </c>
      <c r="J51" s="222">
        <v>86</v>
      </c>
      <c r="K51" s="220">
        <v>36</v>
      </c>
      <c r="L51" s="221">
        <v>27</v>
      </c>
      <c r="M51" s="221">
        <v>40</v>
      </c>
      <c r="N51" s="221">
        <v>42</v>
      </c>
      <c r="O51" s="222">
        <v>144</v>
      </c>
      <c r="P51" s="220">
        <v>44</v>
      </c>
      <c r="Q51" s="221">
        <v>32</v>
      </c>
      <c r="R51" s="221">
        <v>48</v>
      </c>
      <c r="S51" s="221">
        <v>49</v>
      </c>
      <c r="T51" s="222">
        <v>174</v>
      </c>
      <c r="U51" s="220">
        <v>48</v>
      </c>
      <c r="V51" s="221">
        <v>35</v>
      </c>
      <c r="W51" s="221">
        <v>50</v>
      </c>
      <c r="X51" s="221">
        <v>49</v>
      </c>
      <c r="Y51" s="222">
        <v>182</v>
      </c>
      <c r="Z51" s="220">
        <v>50</v>
      </c>
      <c r="AA51" s="221">
        <v>39</v>
      </c>
      <c r="AB51" s="221">
        <v>54</v>
      </c>
      <c r="AC51" s="221">
        <v>53</v>
      </c>
      <c r="AD51" s="222">
        <v>196</v>
      </c>
      <c r="AE51" s="220">
        <v>52</v>
      </c>
      <c r="AF51" s="221">
        <v>37</v>
      </c>
      <c r="AG51" s="221">
        <v>51</v>
      </c>
      <c r="AH51" s="221">
        <v>53</v>
      </c>
      <c r="AI51" s="222">
        <v>192</v>
      </c>
      <c r="AJ51" s="220">
        <v>54</v>
      </c>
      <c r="AK51" s="221">
        <v>40</v>
      </c>
      <c r="AL51" s="221"/>
      <c r="AM51" s="221"/>
      <c r="AN51" s="222">
        <v>93</v>
      </c>
      <c r="AO51" s="21"/>
      <c r="AP51" s="21"/>
      <c r="AQ51" s="21"/>
      <c r="AR51" s="21"/>
      <c r="AS51" s="21"/>
      <c r="AT51" s="21"/>
      <c r="AU51" s="21"/>
      <c r="AV51" s="21"/>
      <c r="AW51" s="92"/>
      <c r="AX51" s="92"/>
      <c r="AY51" s="92"/>
      <c r="AZ51" s="92"/>
      <c r="BA51" s="22"/>
      <c r="BB51" s="22"/>
      <c r="BC51" s="22"/>
      <c r="BD51" s="22"/>
      <c r="BE51" s="21"/>
      <c r="BF51" s="21"/>
      <c r="BG51" s="21"/>
      <c r="BH51" s="21"/>
      <c r="BI51" s="22"/>
      <c r="BJ51" s="22"/>
      <c r="BK51" s="20"/>
      <c r="BL51" s="28"/>
      <c r="BM51" s="28"/>
      <c r="BN51" s="28"/>
      <c r="BO51" s="28"/>
      <c r="BP51" s="28"/>
      <c r="BQ51" s="20"/>
      <c r="BR51" s="21"/>
      <c r="BS51" s="21"/>
      <c r="BT51" s="21"/>
      <c r="BU51" s="22"/>
      <c r="BV51" s="22"/>
      <c r="BW51" s="20"/>
      <c r="BX51" s="20"/>
      <c r="BY51" s="20"/>
    </row>
    <row r="52" spans="3:77" ht="15" customHeight="1" x14ac:dyDescent="0.3">
      <c r="C52" s="476"/>
      <c r="D52" s="168" t="s">
        <v>467</v>
      </c>
      <c r="E52" s="66"/>
      <c r="F52" s="287">
        <v>0</v>
      </c>
      <c r="G52" s="61">
        <v>0.82420000000000004</v>
      </c>
      <c r="H52" s="61">
        <v>0.82420000000000004</v>
      </c>
      <c r="I52" s="61">
        <v>0.82420000000000004</v>
      </c>
      <c r="J52" s="239">
        <v>0.82420000000000004</v>
      </c>
      <c r="K52" s="60">
        <v>0.82420000000000004</v>
      </c>
      <c r="L52" s="61">
        <v>0.82420000000000004</v>
      </c>
      <c r="M52" s="61">
        <v>0.82420000000000004</v>
      </c>
      <c r="N52" s="61">
        <v>0.82420000000000004</v>
      </c>
      <c r="O52" s="239">
        <v>0.82420000000000004</v>
      </c>
      <c r="P52" s="60">
        <v>0.82420000000000004</v>
      </c>
      <c r="Q52" s="61">
        <v>0.82420000000000004</v>
      </c>
      <c r="R52" s="61">
        <v>0.82420000000000004</v>
      </c>
      <c r="S52" s="61">
        <v>0.82420000000000004</v>
      </c>
      <c r="T52" s="239">
        <v>0.82420000000000004</v>
      </c>
      <c r="U52" s="60">
        <v>0.82420000000000004</v>
      </c>
      <c r="V52" s="61">
        <v>0.82420000000000004</v>
      </c>
      <c r="W52" s="61">
        <v>0.82420000000000004</v>
      </c>
      <c r="X52" s="61">
        <v>0.82420000000000004</v>
      </c>
      <c r="Y52" s="239">
        <v>0.82420000000000004</v>
      </c>
      <c r="Z52" s="60">
        <v>0.82420000000000004</v>
      </c>
      <c r="AA52" s="61">
        <v>0.82420000000000004</v>
      </c>
      <c r="AB52" s="61">
        <v>0.82420000000000004</v>
      </c>
      <c r="AC52" s="61">
        <v>0.82420000000000004</v>
      </c>
      <c r="AD52" s="239">
        <v>0.82420000000000004</v>
      </c>
      <c r="AE52" s="60">
        <v>0.82420000000000004</v>
      </c>
      <c r="AF52" s="61">
        <v>0.82420000000000004</v>
      </c>
      <c r="AG52" s="61">
        <v>0.82420000000000004</v>
      </c>
      <c r="AH52" s="61">
        <v>0.82420000000000004</v>
      </c>
      <c r="AI52" s="239">
        <v>0.82420000000000004</v>
      </c>
      <c r="AJ52" s="60">
        <v>0.82420000000000004</v>
      </c>
      <c r="AK52" s="61">
        <v>0.82420000000000004</v>
      </c>
      <c r="AL52" s="61"/>
      <c r="AM52" s="61"/>
      <c r="AN52" s="239">
        <v>0.82420000000000004</v>
      </c>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18"/>
      <c r="BO52" s="18"/>
      <c r="BP52" s="18"/>
      <c r="BQ52" s="12"/>
      <c r="BR52" s="17"/>
      <c r="BS52" s="17"/>
      <c r="BT52" s="17"/>
      <c r="BU52" s="11"/>
      <c r="BV52" s="11"/>
      <c r="BW52" s="12"/>
      <c r="BX52" s="12"/>
      <c r="BY52" s="12"/>
    </row>
    <row r="53" spans="3:77" ht="15" customHeight="1" x14ac:dyDescent="0.3">
      <c r="C53" s="477"/>
      <c r="D53" s="170" t="s">
        <v>286</v>
      </c>
      <c r="E53" s="62"/>
      <c r="F53" s="62">
        <v>0</v>
      </c>
      <c r="G53" s="218">
        <v>16</v>
      </c>
      <c r="H53" s="218">
        <v>26</v>
      </c>
      <c r="I53" s="218">
        <v>30</v>
      </c>
      <c r="J53" s="219">
        <v>71</v>
      </c>
      <c r="K53" s="217">
        <v>29</v>
      </c>
      <c r="L53" s="218">
        <v>22</v>
      </c>
      <c r="M53" s="218">
        <v>33</v>
      </c>
      <c r="N53" s="218">
        <v>34</v>
      </c>
      <c r="O53" s="219">
        <v>118</v>
      </c>
      <c r="P53" s="217">
        <v>36</v>
      </c>
      <c r="Q53" s="218">
        <v>27</v>
      </c>
      <c r="R53" s="218">
        <v>40</v>
      </c>
      <c r="S53" s="218">
        <v>40</v>
      </c>
      <c r="T53" s="219">
        <v>143</v>
      </c>
      <c r="U53" s="217">
        <v>39</v>
      </c>
      <c r="V53" s="218">
        <v>29</v>
      </c>
      <c r="W53" s="218">
        <v>41</v>
      </c>
      <c r="X53" s="218">
        <v>40</v>
      </c>
      <c r="Y53" s="219">
        <v>150</v>
      </c>
      <c r="Z53" s="217">
        <v>41</v>
      </c>
      <c r="AA53" s="218">
        <v>32</v>
      </c>
      <c r="AB53" s="218">
        <v>45</v>
      </c>
      <c r="AC53" s="218">
        <v>44</v>
      </c>
      <c r="AD53" s="219">
        <v>161</v>
      </c>
      <c r="AE53" s="217">
        <v>43</v>
      </c>
      <c r="AF53" s="218">
        <v>30</v>
      </c>
      <c r="AG53" s="218">
        <v>42</v>
      </c>
      <c r="AH53" s="218">
        <v>44</v>
      </c>
      <c r="AI53" s="219">
        <v>158</v>
      </c>
      <c r="AJ53" s="217">
        <v>44</v>
      </c>
      <c r="AK53" s="218">
        <v>33</v>
      </c>
      <c r="AL53" s="218"/>
      <c r="AM53" s="218"/>
      <c r="AN53" s="219">
        <v>77</v>
      </c>
      <c r="AO53" s="17"/>
      <c r="AP53" s="17"/>
      <c r="AQ53" s="17"/>
      <c r="AR53" s="17"/>
      <c r="AS53" s="17"/>
      <c r="AT53" s="17"/>
      <c r="AU53" s="17"/>
      <c r="AV53" s="17"/>
      <c r="AW53" s="11"/>
      <c r="AX53" s="11"/>
      <c r="AY53" s="11"/>
      <c r="AZ53" s="11"/>
      <c r="BA53" s="11"/>
      <c r="BB53" s="11"/>
      <c r="BC53" s="11"/>
      <c r="BD53" s="11"/>
      <c r="BE53" s="17"/>
      <c r="BF53" s="17"/>
      <c r="BG53" s="17"/>
      <c r="BH53" s="17"/>
      <c r="BI53" s="11"/>
      <c r="BJ53" s="11"/>
      <c r="BK53" s="12"/>
      <c r="BL53" s="18"/>
      <c r="BM53" s="18"/>
      <c r="BN53" s="18"/>
      <c r="BO53" s="18"/>
      <c r="BP53" s="18"/>
      <c r="BQ53" s="12"/>
      <c r="BR53" s="17"/>
      <c r="BS53" s="17"/>
      <c r="BT53" s="17"/>
      <c r="BU53" s="11"/>
      <c r="BV53" s="11"/>
      <c r="BW53" s="12"/>
      <c r="BX53" s="12"/>
      <c r="BY53" s="12"/>
    </row>
    <row r="54" spans="3:77" ht="5.25" customHeight="1" x14ac:dyDescent="0.3">
      <c r="C54" s="10"/>
      <c r="D54" s="31"/>
      <c r="E54" s="88"/>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5"/>
      <c r="AF54" s="34"/>
      <c r="AG54" s="34"/>
      <c r="AH54" s="34"/>
      <c r="AI54" s="34"/>
      <c r="AJ54" s="35"/>
      <c r="AK54" s="34"/>
      <c r="AL54" s="34"/>
      <c r="AM54" s="34"/>
      <c r="AN54" s="34"/>
      <c r="AO54" s="17"/>
      <c r="AP54" s="17"/>
      <c r="AQ54" s="17"/>
      <c r="AR54" s="17"/>
      <c r="AS54" s="17"/>
      <c r="AT54" s="17"/>
      <c r="AU54" s="17"/>
      <c r="AV54" s="17"/>
      <c r="AW54" s="11"/>
      <c r="AX54" s="11"/>
      <c r="AY54" s="11"/>
      <c r="AZ54" s="11"/>
      <c r="BA54" s="11"/>
      <c r="BB54" s="11"/>
      <c r="BC54" s="11"/>
      <c r="BD54" s="11"/>
      <c r="BE54" s="17"/>
      <c r="BF54" s="17"/>
      <c r="BG54" s="17"/>
      <c r="BH54" s="17"/>
      <c r="BI54" s="11"/>
      <c r="BJ54" s="11"/>
      <c r="BK54" s="12"/>
      <c r="BL54" s="18"/>
      <c r="BM54" s="18"/>
      <c r="BN54" s="18"/>
      <c r="BO54" s="18"/>
      <c r="BP54" s="18"/>
      <c r="BQ54" s="12"/>
      <c r="BR54" s="17"/>
      <c r="BS54" s="17"/>
      <c r="BT54" s="17"/>
      <c r="BU54" s="11"/>
      <c r="BV54" s="11"/>
      <c r="BW54" s="12"/>
      <c r="BX54" s="12"/>
      <c r="BY54" s="12"/>
    </row>
    <row r="55" spans="3:77" ht="15" customHeight="1" x14ac:dyDescent="0.3">
      <c r="C55" s="476" t="s">
        <v>19</v>
      </c>
      <c r="D55" s="167" t="s">
        <v>287</v>
      </c>
      <c r="E55" s="90"/>
      <c r="F55" s="36">
        <v>0</v>
      </c>
      <c r="G55" s="37">
        <v>0</v>
      </c>
      <c r="H55" s="37">
        <v>0</v>
      </c>
      <c r="I55" s="37">
        <v>0</v>
      </c>
      <c r="J55" s="38">
        <v>0</v>
      </c>
      <c r="K55" s="36">
        <v>0</v>
      </c>
      <c r="L55" s="37">
        <v>0</v>
      </c>
      <c r="M55" s="37">
        <v>0</v>
      </c>
      <c r="N55" s="37">
        <v>0</v>
      </c>
      <c r="O55" s="38">
        <v>0</v>
      </c>
      <c r="P55" s="237">
        <v>418</v>
      </c>
      <c r="Q55" s="52">
        <v>479</v>
      </c>
      <c r="R55" s="52">
        <v>537</v>
      </c>
      <c r="S55" s="52">
        <v>693</v>
      </c>
      <c r="T55" s="53">
        <v>2127</v>
      </c>
      <c r="U55" s="54">
        <v>590</v>
      </c>
      <c r="V55" s="52">
        <v>597</v>
      </c>
      <c r="W55" s="52">
        <v>729</v>
      </c>
      <c r="X55" s="52">
        <v>752</v>
      </c>
      <c r="Y55" s="53">
        <v>2668</v>
      </c>
      <c r="Z55" s="54">
        <v>640</v>
      </c>
      <c r="AA55" s="52">
        <v>706</v>
      </c>
      <c r="AB55" s="52">
        <v>891</v>
      </c>
      <c r="AC55" s="52">
        <v>910</v>
      </c>
      <c r="AD55" s="53">
        <v>3147</v>
      </c>
      <c r="AE55" s="54">
        <v>808</v>
      </c>
      <c r="AF55" s="52">
        <v>906</v>
      </c>
      <c r="AG55" s="52">
        <v>1007</v>
      </c>
      <c r="AH55" s="52">
        <v>949</v>
      </c>
      <c r="AI55" s="53">
        <v>3670</v>
      </c>
      <c r="AJ55" s="54">
        <v>956</v>
      </c>
      <c r="AK55" s="52">
        <v>1186</v>
      </c>
      <c r="AL55" s="52"/>
      <c r="AM55" s="52"/>
      <c r="AN55" s="53">
        <v>2142</v>
      </c>
      <c r="AO55" s="291"/>
      <c r="AP55" s="291"/>
      <c r="AQ55" s="291"/>
      <c r="AR55" s="291"/>
      <c r="AS55" s="291"/>
      <c r="AT55" s="14"/>
      <c r="AU55" s="14"/>
      <c r="AV55" s="14"/>
      <c r="AW55" s="50"/>
      <c r="AX55" s="50"/>
      <c r="AY55" s="50"/>
      <c r="AZ55" s="50"/>
      <c r="BA55" s="50"/>
      <c r="BB55" s="50"/>
      <c r="BC55" s="50"/>
      <c r="BD55" s="50"/>
      <c r="BE55" s="12"/>
      <c r="BF55" s="14"/>
      <c r="BG55" s="14"/>
      <c r="BH55" s="14"/>
      <c r="BI55" s="51"/>
      <c r="BJ55" s="51"/>
      <c r="BK55" s="12"/>
      <c r="BL55" s="14"/>
      <c r="BM55" s="14"/>
      <c r="BN55" s="14"/>
      <c r="BO55" s="14"/>
      <c r="BP55" s="14"/>
      <c r="BQ55" s="12"/>
      <c r="BR55" s="14"/>
      <c r="BS55" s="14"/>
      <c r="BT55" s="14"/>
      <c r="BU55" s="51"/>
      <c r="BV55" s="51"/>
      <c r="BW55" s="12"/>
      <c r="BX55" s="12"/>
      <c r="BY55" s="12"/>
    </row>
    <row r="56" spans="3:77" ht="15" customHeight="1" x14ac:dyDescent="0.3">
      <c r="C56" s="476"/>
      <c r="D56" s="168" t="s">
        <v>285</v>
      </c>
      <c r="E56" s="55"/>
      <c r="F56" s="39">
        <v>0</v>
      </c>
      <c r="G56" s="34">
        <v>0</v>
      </c>
      <c r="H56" s="34">
        <v>0</v>
      </c>
      <c r="I56" s="34">
        <v>0</v>
      </c>
      <c r="J56" s="40">
        <v>0</v>
      </c>
      <c r="K56" s="39">
        <v>0</v>
      </c>
      <c r="L56" s="34">
        <v>0</v>
      </c>
      <c r="M56" s="34">
        <v>0</v>
      </c>
      <c r="N56" s="34">
        <v>0</v>
      </c>
      <c r="O56" s="40">
        <v>0</v>
      </c>
      <c r="P56" s="39">
        <v>0</v>
      </c>
      <c r="Q56" s="34">
        <v>0</v>
      </c>
      <c r="R56" s="56">
        <f>+R57/Q55</f>
        <v>3.5490605427974949E-2</v>
      </c>
      <c r="S56" s="56">
        <f>+S57/R55</f>
        <v>3.5381750465549346E-2</v>
      </c>
      <c r="T56" s="57">
        <f>+T57/SUM(Q55:R55)</f>
        <v>3.5433070866141732E-2</v>
      </c>
      <c r="U56" s="55">
        <f>+U57/S55</f>
        <v>4.0404040404040407E-2</v>
      </c>
      <c r="V56" s="56">
        <f>+V57/U55</f>
        <v>3.0508474576271188E-2</v>
      </c>
      <c r="W56" s="56">
        <f>+W57/V55</f>
        <v>3.5175879396984924E-2</v>
      </c>
      <c r="X56" s="56">
        <f>+X57/W55</f>
        <v>3.9780521262002745E-2</v>
      </c>
      <c r="Y56" s="57">
        <f>+Y57/SUM(S55,U55:W55)</f>
        <v>3.7178995783825219E-2</v>
      </c>
      <c r="Z56" s="55">
        <f>+Z57/X55</f>
        <v>4.2553191489361701E-2</v>
      </c>
      <c r="AA56" s="56">
        <f>+AA57/Z55</f>
        <v>3.4375000000000003E-2</v>
      </c>
      <c r="AB56" s="56">
        <f>+AB57/AA55</f>
        <v>3.8243626062322948E-2</v>
      </c>
      <c r="AC56" s="56">
        <f>+AC57/AB55</f>
        <v>3.9281705948372617E-2</v>
      </c>
      <c r="AD56" s="57">
        <f>+AD57/SUM(X55,Z55:AB55)</f>
        <v>3.8808966209434595E-2</v>
      </c>
      <c r="AE56" s="55">
        <f>+AE57/AC55</f>
        <v>3.9560439560439559E-2</v>
      </c>
      <c r="AF56" s="56">
        <f>+AF57/AE55</f>
        <v>3.7128712871287127E-2</v>
      </c>
      <c r="AG56" s="56">
        <f>+AG57/AF55</f>
        <v>3.7527593818984545E-2</v>
      </c>
      <c r="AH56" s="56">
        <f>+AH57/AG55</f>
        <v>3.8728897715988087E-2</v>
      </c>
      <c r="AI56" s="57">
        <f>+AI57/SUM(AC55,AE55,AF55,AG55)</f>
        <v>3.8556871385293311E-2</v>
      </c>
      <c r="AJ56" s="55">
        <f>AJ57/AH55</f>
        <v>3.7934668071654375E-2</v>
      </c>
      <c r="AK56" s="56">
        <f>+AK57/AJ55</f>
        <v>3.8702928870292884E-2</v>
      </c>
      <c r="AL56" s="56"/>
      <c r="AM56" s="56"/>
      <c r="AN56" s="57">
        <f>+AN57/SUM(AH55,AJ55)</f>
        <v>3.832020997375328E-2</v>
      </c>
      <c r="AO56" s="370"/>
      <c r="AP56" s="370"/>
      <c r="AQ56" s="14"/>
      <c r="AR56" s="14"/>
      <c r="AS56" s="14"/>
      <c r="AT56" s="14"/>
      <c r="AU56" s="14"/>
      <c r="AV56" s="14"/>
      <c r="AW56" s="50"/>
      <c r="AX56" s="50"/>
      <c r="AY56" s="50"/>
      <c r="AZ56" s="50"/>
      <c r="BA56" s="50"/>
      <c r="BB56" s="50"/>
      <c r="BC56" s="50"/>
      <c r="BD56" s="50"/>
      <c r="BE56" s="12"/>
      <c r="BF56" s="14"/>
      <c r="BG56" s="14"/>
      <c r="BH56" s="14"/>
      <c r="BI56" s="51"/>
      <c r="BJ56" s="51"/>
      <c r="BK56" s="12"/>
      <c r="BL56" s="14"/>
      <c r="BM56" s="14"/>
      <c r="BN56" s="14"/>
      <c r="BO56" s="14"/>
      <c r="BP56" s="14"/>
      <c r="BQ56" s="12"/>
      <c r="BR56" s="14"/>
      <c r="BS56" s="14"/>
      <c r="BT56" s="14"/>
      <c r="BU56" s="51"/>
      <c r="BV56" s="51"/>
      <c r="BW56" s="12"/>
      <c r="BX56" s="12"/>
      <c r="BY56" s="12"/>
    </row>
    <row r="57" spans="3:77" s="2" customFormat="1" ht="15" customHeight="1" x14ac:dyDescent="0.3">
      <c r="C57" s="476"/>
      <c r="D57" s="169" t="s">
        <v>466</v>
      </c>
      <c r="E57" s="58"/>
      <c r="F57" s="58">
        <v>0</v>
      </c>
      <c r="G57" s="82">
        <v>0</v>
      </c>
      <c r="H57" s="82">
        <v>0</v>
      </c>
      <c r="I57" s="82">
        <v>0</v>
      </c>
      <c r="J57" s="59">
        <v>0</v>
      </c>
      <c r="K57" s="58">
        <v>0</v>
      </c>
      <c r="L57" s="82">
        <v>0</v>
      </c>
      <c r="M57" s="82">
        <v>0</v>
      </c>
      <c r="N57" s="82">
        <v>0</v>
      </c>
      <c r="O57" s="59">
        <v>0</v>
      </c>
      <c r="P57" s="58">
        <v>0</v>
      </c>
      <c r="Q57" s="82">
        <v>0</v>
      </c>
      <c r="R57" s="221">
        <v>17</v>
      </c>
      <c r="S57" s="221">
        <v>19</v>
      </c>
      <c r="T57" s="222">
        <v>36</v>
      </c>
      <c r="U57" s="220">
        <v>28</v>
      </c>
      <c r="V57" s="221">
        <v>18</v>
      </c>
      <c r="W57" s="221">
        <v>21</v>
      </c>
      <c r="X57" s="221">
        <v>29</v>
      </c>
      <c r="Y57" s="222">
        <v>97</v>
      </c>
      <c r="Z57" s="220">
        <v>32</v>
      </c>
      <c r="AA57" s="221">
        <v>22</v>
      </c>
      <c r="AB57" s="221">
        <v>27</v>
      </c>
      <c r="AC57" s="221">
        <v>35</v>
      </c>
      <c r="AD57" s="222">
        <v>116</v>
      </c>
      <c r="AE57" s="220">
        <v>36</v>
      </c>
      <c r="AF57" s="221">
        <v>30</v>
      </c>
      <c r="AG57" s="221">
        <v>34</v>
      </c>
      <c r="AH57" s="221">
        <v>39</v>
      </c>
      <c r="AI57" s="222">
        <v>140</v>
      </c>
      <c r="AJ57" s="220">
        <v>36</v>
      </c>
      <c r="AK57" s="221">
        <v>37</v>
      </c>
      <c r="AL57" s="221"/>
      <c r="AM57" s="221"/>
      <c r="AN57" s="222">
        <v>73</v>
      </c>
      <c r="AO57" s="21"/>
      <c r="AP57" s="21"/>
      <c r="AQ57" s="21"/>
      <c r="AR57" s="21"/>
      <c r="AS57" s="21"/>
      <c r="AT57" s="21"/>
      <c r="AU57" s="21"/>
      <c r="AV57" s="21"/>
      <c r="AW57" s="92"/>
      <c r="AX57" s="92"/>
      <c r="AY57" s="92"/>
      <c r="AZ57" s="92"/>
      <c r="BA57" s="22"/>
      <c r="BB57" s="22"/>
      <c r="BC57" s="22"/>
      <c r="BD57" s="22"/>
      <c r="BE57" s="21"/>
      <c r="BF57" s="21"/>
      <c r="BG57" s="21"/>
      <c r="BH57" s="21"/>
      <c r="BI57" s="22"/>
      <c r="BJ57" s="22"/>
      <c r="BK57" s="20"/>
      <c r="BL57" s="28"/>
      <c r="BM57" s="28"/>
      <c r="BN57" s="28"/>
      <c r="BO57" s="28"/>
      <c r="BP57" s="28"/>
      <c r="BQ57" s="20"/>
      <c r="BR57" s="21"/>
      <c r="BS57" s="21"/>
      <c r="BT57" s="21"/>
      <c r="BU57" s="22"/>
      <c r="BV57" s="22"/>
      <c r="BW57" s="20"/>
      <c r="BX57" s="20"/>
      <c r="BY57" s="20"/>
    </row>
    <row r="58" spans="3:77" ht="15" customHeight="1" x14ac:dyDescent="0.3">
      <c r="C58" s="476"/>
      <c r="D58" s="168" t="s">
        <v>467</v>
      </c>
      <c r="E58" s="39"/>
      <c r="F58" s="287">
        <v>0</v>
      </c>
      <c r="G58" s="342">
        <v>0</v>
      </c>
      <c r="H58" s="342">
        <v>0</v>
      </c>
      <c r="I58" s="342">
        <v>0</v>
      </c>
      <c r="J58" s="286">
        <v>0</v>
      </c>
      <c r="K58" s="287">
        <v>0</v>
      </c>
      <c r="L58" s="342">
        <v>0</v>
      </c>
      <c r="M58" s="342">
        <v>0</v>
      </c>
      <c r="N58" s="342">
        <v>0</v>
      </c>
      <c r="O58" s="286">
        <v>0</v>
      </c>
      <c r="P58" s="287">
        <v>0</v>
      </c>
      <c r="Q58" s="342">
        <v>0</v>
      </c>
      <c r="R58" s="61">
        <v>1</v>
      </c>
      <c r="S58" s="61">
        <v>1</v>
      </c>
      <c r="T58" s="239">
        <v>1</v>
      </c>
      <c r="U58" s="60">
        <v>1</v>
      </c>
      <c r="V58" s="61">
        <v>1</v>
      </c>
      <c r="W58" s="61">
        <v>1</v>
      </c>
      <c r="X58" s="61">
        <v>1</v>
      </c>
      <c r="Y58" s="239">
        <v>1</v>
      </c>
      <c r="Z58" s="60">
        <v>1</v>
      </c>
      <c r="AA58" s="61">
        <v>1</v>
      </c>
      <c r="AB58" s="61">
        <v>1</v>
      </c>
      <c r="AC58" s="61">
        <v>1</v>
      </c>
      <c r="AD58" s="239">
        <v>1</v>
      </c>
      <c r="AE58" s="60">
        <v>1</v>
      </c>
      <c r="AF58" s="61">
        <v>1</v>
      </c>
      <c r="AG58" s="61">
        <v>1</v>
      </c>
      <c r="AH58" s="61">
        <v>1</v>
      </c>
      <c r="AI58" s="239">
        <v>1</v>
      </c>
      <c r="AJ58" s="60">
        <v>1</v>
      </c>
      <c r="AK58" s="61">
        <v>1</v>
      </c>
      <c r="AL58" s="61"/>
      <c r="AM58" s="61"/>
      <c r="AN58" s="239">
        <v>1</v>
      </c>
      <c r="AO58" s="17"/>
      <c r="AP58" s="17"/>
      <c r="AQ58" s="17"/>
      <c r="AR58" s="17"/>
      <c r="AS58" s="17"/>
      <c r="AT58" s="17"/>
      <c r="AU58" s="17"/>
      <c r="AV58" s="17"/>
      <c r="AW58" s="11"/>
      <c r="AX58" s="11"/>
      <c r="AY58" s="11"/>
      <c r="AZ58" s="11"/>
      <c r="BA58" s="11"/>
      <c r="BB58" s="11"/>
      <c r="BC58" s="11"/>
      <c r="BD58" s="11"/>
      <c r="BE58" s="17"/>
      <c r="BF58" s="17"/>
      <c r="BG58" s="17"/>
      <c r="BH58" s="17"/>
      <c r="BI58" s="11"/>
      <c r="BJ58" s="11"/>
      <c r="BK58" s="12"/>
      <c r="BL58" s="18"/>
      <c r="BM58" s="18"/>
      <c r="BN58" s="18"/>
      <c r="BO58" s="18"/>
      <c r="BP58" s="18"/>
      <c r="BQ58" s="12"/>
      <c r="BR58" s="17"/>
      <c r="BS58" s="17"/>
      <c r="BT58" s="17"/>
      <c r="BU58" s="11"/>
      <c r="BV58" s="11"/>
      <c r="BW58" s="12"/>
      <c r="BX58" s="12"/>
      <c r="BY58" s="12"/>
    </row>
    <row r="59" spans="3:77" ht="15" customHeight="1" x14ac:dyDescent="0.3">
      <c r="C59" s="477"/>
      <c r="D59" s="170" t="s">
        <v>286</v>
      </c>
      <c r="E59" s="62"/>
      <c r="F59" s="62">
        <v>0</v>
      </c>
      <c r="G59" s="63">
        <v>0</v>
      </c>
      <c r="H59" s="63">
        <v>0</v>
      </c>
      <c r="I59" s="63">
        <v>0</v>
      </c>
      <c r="J59" s="64">
        <v>0</v>
      </c>
      <c r="K59" s="62">
        <v>0</v>
      </c>
      <c r="L59" s="63">
        <v>0</v>
      </c>
      <c r="M59" s="63">
        <v>0</v>
      </c>
      <c r="N59" s="63">
        <v>0</v>
      </c>
      <c r="O59" s="64">
        <v>0</v>
      </c>
      <c r="P59" s="62">
        <v>0</v>
      </c>
      <c r="Q59" s="63">
        <v>0</v>
      </c>
      <c r="R59" s="218">
        <v>17</v>
      </c>
      <c r="S59" s="218">
        <v>19</v>
      </c>
      <c r="T59" s="219">
        <v>36</v>
      </c>
      <c r="U59" s="217">
        <v>28</v>
      </c>
      <c r="V59" s="218">
        <v>18</v>
      </c>
      <c r="W59" s="218">
        <v>21</v>
      </c>
      <c r="X59" s="218">
        <v>29</v>
      </c>
      <c r="Y59" s="219">
        <v>97</v>
      </c>
      <c r="Z59" s="217">
        <v>32</v>
      </c>
      <c r="AA59" s="218">
        <v>22</v>
      </c>
      <c r="AB59" s="218">
        <v>27</v>
      </c>
      <c r="AC59" s="218">
        <v>35</v>
      </c>
      <c r="AD59" s="219">
        <v>116</v>
      </c>
      <c r="AE59" s="217">
        <v>36</v>
      </c>
      <c r="AF59" s="218">
        <v>30</v>
      </c>
      <c r="AG59" s="218">
        <v>34</v>
      </c>
      <c r="AH59" s="218">
        <v>39</v>
      </c>
      <c r="AI59" s="219">
        <v>140</v>
      </c>
      <c r="AJ59" s="217">
        <v>36</v>
      </c>
      <c r="AK59" s="218">
        <v>37</v>
      </c>
      <c r="AL59" s="218"/>
      <c r="AM59" s="218"/>
      <c r="AN59" s="219">
        <v>73</v>
      </c>
      <c r="AQ59" s="17"/>
      <c r="AR59" s="17"/>
      <c r="AS59" s="17"/>
      <c r="AT59" s="17"/>
      <c r="AU59" s="17"/>
      <c r="AV59" s="17"/>
      <c r="AW59" s="11"/>
      <c r="AX59" s="11"/>
      <c r="AY59" s="11"/>
      <c r="AZ59" s="11"/>
      <c r="BA59" s="11"/>
      <c r="BB59" s="11"/>
      <c r="BC59" s="11"/>
      <c r="BD59" s="11"/>
      <c r="BE59" s="17"/>
      <c r="BF59" s="17"/>
      <c r="BG59" s="17"/>
      <c r="BH59" s="17"/>
      <c r="BI59" s="11"/>
      <c r="BJ59" s="11"/>
      <c r="BK59" s="12"/>
      <c r="BL59" s="18"/>
      <c r="BM59" s="18"/>
      <c r="BN59" s="18"/>
      <c r="BO59" s="18"/>
      <c r="BP59" s="18"/>
      <c r="BQ59" s="12"/>
      <c r="BR59" s="17"/>
      <c r="BS59" s="17"/>
      <c r="BT59" s="17"/>
      <c r="BU59" s="11"/>
      <c r="BV59" s="11"/>
      <c r="BW59" s="12"/>
      <c r="BX59" s="12"/>
      <c r="BY59" s="12"/>
    </row>
    <row r="60" spans="3:77" ht="5.25" customHeight="1" x14ac:dyDescent="0.3">
      <c r="C60" s="10"/>
      <c r="D60" s="31"/>
      <c r="E60" s="88"/>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5"/>
      <c r="AF60" s="34"/>
      <c r="AG60" s="34"/>
      <c r="AH60" s="34"/>
      <c r="AI60" s="34"/>
      <c r="AJ60" s="35"/>
      <c r="AK60" s="34"/>
      <c r="AL60" s="34"/>
      <c r="AM60" s="34"/>
      <c r="AN60" s="34"/>
      <c r="AO60" s="17"/>
      <c r="AP60" s="17"/>
      <c r="AQ60" s="17"/>
      <c r="AR60" s="17"/>
      <c r="AS60" s="17"/>
      <c r="AT60" s="17"/>
      <c r="AU60" s="17"/>
      <c r="AV60" s="17"/>
      <c r="AW60" s="11"/>
      <c r="AX60" s="11"/>
      <c r="AY60" s="11"/>
      <c r="AZ60" s="11"/>
      <c r="BA60" s="11"/>
      <c r="BB60" s="11"/>
      <c r="BC60" s="11"/>
      <c r="BD60" s="11"/>
      <c r="BE60" s="17"/>
      <c r="BF60" s="17"/>
      <c r="BG60" s="17"/>
      <c r="BH60" s="17"/>
      <c r="BI60" s="11"/>
      <c r="BJ60" s="11"/>
      <c r="BK60" s="12"/>
      <c r="BL60" s="18"/>
      <c r="BM60" s="18"/>
      <c r="BN60" s="18"/>
      <c r="BO60" s="18"/>
      <c r="BP60" s="18"/>
      <c r="BQ60" s="12"/>
      <c r="BR60" s="17"/>
      <c r="BS60" s="17"/>
      <c r="BT60" s="17"/>
      <c r="BU60" s="11"/>
      <c r="BV60" s="11"/>
      <c r="BW60" s="12"/>
      <c r="BX60" s="12"/>
      <c r="BY60" s="12"/>
    </row>
    <row r="61" spans="3:77" ht="15" customHeight="1" x14ac:dyDescent="0.3">
      <c r="C61" s="476" t="s">
        <v>290</v>
      </c>
      <c r="D61" s="167" t="s">
        <v>292</v>
      </c>
      <c r="E61" s="91"/>
      <c r="F61" s="36">
        <v>0</v>
      </c>
      <c r="G61" s="37">
        <v>0</v>
      </c>
      <c r="H61" s="37">
        <v>0</v>
      </c>
      <c r="I61" s="37">
        <v>0</v>
      </c>
      <c r="J61" s="38">
        <v>0</v>
      </c>
      <c r="K61" s="36">
        <v>0</v>
      </c>
      <c r="L61" s="37">
        <v>0</v>
      </c>
      <c r="M61" s="37">
        <v>0</v>
      </c>
      <c r="N61" s="37">
        <v>0</v>
      </c>
      <c r="O61" s="38">
        <v>0</v>
      </c>
      <c r="P61" s="54">
        <v>328</v>
      </c>
      <c r="Q61" s="52">
        <v>385</v>
      </c>
      <c r="R61" s="52">
        <v>371</v>
      </c>
      <c r="S61" s="52">
        <v>412</v>
      </c>
      <c r="T61" s="53">
        <v>1496</v>
      </c>
      <c r="U61" s="54">
        <v>421</v>
      </c>
      <c r="V61" s="52">
        <v>468</v>
      </c>
      <c r="W61" s="52">
        <v>483</v>
      </c>
      <c r="X61" s="52">
        <v>501</v>
      </c>
      <c r="Y61" s="53">
        <v>1873</v>
      </c>
      <c r="Z61" s="54">
        <v>516</v>
      </c>
      <c r="AA61" s="52">
        <v>573</v>
      </c>
      <c r="AB61" s="52">
        <v>584</v>
      </c>
      <c r="AC61" s="52">
        <v>592</v>
      </c>
      <c r="AD61" s="53">
        <v>2266</v>
      </c>
      <c r="AE61" s="120">
        <v>560</v>
      </c>
      <c r="AF61" s="52">
        <v>614</v>
      </c>
      <c r="AG61" s="52">
        <v>652</v>
      </c>
      <c r="AH61" s="134">
        <v>685</v>
      </c>
      <c r="AI61" s="53">
        <v>2339</v>
      </c>
      <c r="AJ61" s="365">
        <v>679</v>
      </c>
      <c r="AK61" s="52">
        <v>706</v>
      </c>
      <c r="AL61" s="52"/>
      <c r="AM61" s="89"/>
      <c r="AN61" s="53">
        <v>1385</v>
      </c>
      <c r="AO61" s="291"/>
      <c r="AP61" s="291"/>
      <c r="AQ61" s="291"/>
      <c r="AR61" s="291"/>
      <c r="AS61" s="291"/>
      <c r="AT61" s="14"/>
      <c r="AU61" s="14"/>
      <c r="AV61" s="14"/>
      <c r="AW61" s="50"/>
      <c r="AX61" s="50"/>
      <c r="AY61" s="50"/>
      <c r="AZ61" s="50"/>
      <c r="BA61" s="50"/>
      <c r="BB61" s="50"/>
      <c r="BC61" s="50"/>
      <c r="BD61" s="50"/>
      <c r="BE61" s="12"/>
      <c r="BF61" s="14"/>
      <c r="BG61" s="14"/>
      <c r="BH61" s="14"/>
      <c r="BI61" s="51"/>
      <c r="BJ61" s="51"/>
      <c r="BK61" s="12"/>
      <c r="BL61" s="14"/>
      <c r="BM61" s="14"/>
      <c r="BN61" s="14"/>
      <c r="BO61" s="14"/>
      <c r="BP61" s="14"/>
      <c r="BQ61" s="12"/>
      <c r="BR61" s="14"/>
      <c r="BS61" s="14"/>
      <c r="BT61" s="14"/>
      <c r="BU61" s="51"/>
      <c r="BV61" s="51"/>
      <c r="BW61" s="12"/>
      <c r="BX61" s="12"/>
      <c r="BY61" s="12"/>
    </row>
    <row r="62" spans="3:77" ht="15" customHeight="1" x14ac:dyDescent="0.3">
      <c r="C62" s="476"/>
      <c r="D62" s="168" t="s">
        <v>285</v>
      </c>
      <c r="E62" s="55"/>
      <c r="F62" s="39">
        <v>0</v>
      </c>
      <c r="G62" s="34">
        <v>0</v>
      </c>
      <c r="H62" s="34">
        <v>0</v>
      </c>
      <c r="I62" s="34">
        <v>0</v>
      </c>
      <c r="J62" s="40">
        <v>0</v>
      </c>
      <c r="K62" s="39">
        <v>0</v>
      </c>
      <c r="L62" s="34">
        <v>0</v>
      </c>
      <c r="M62" s="34">
        <v>0</v>
      </c>
      <c r="N62" s="34">
        <v>0</v>
      </c>
      <c r="O62" s="40">
        <v>0</v>
      </c>
      <c r="P62" s="39">
        <v>0</v>
      </c>
      <c r="Q62" s="56">
        <f>+Q63/P61</f>
        <v>3.048780487804878E-2</v>
      </c>
      <c r="R62" s="56">
        <f>+R63/Q61</f>
        <v>3.1168831168831169E-2</v>
      </c>
      <c r="S62" s="56">
        <f>+S63/R61</f>
        <v>3.2345013477088951E-2</v>
      </c>
      <c r="T62" s="57">
        <f>+T63/SUM(P61:R61)</f>
        <v>3.136531365313653E-2</v>
      </c>
      <c r="U62" s="55">
        <f>+U63/S61</f>
        <v>3.1553398058252427E-2</v>
      </c>
      <c r="V62" s="56">
        <f>+V63/U61</f>
        <v>3.0878859857482184E-2</v>
      </c>
      <c r="W62" s="56">
        <f>+W63/V61</f>
        <v>3.2051282051282048E-2</v>
      </c>
      <c r="X62" s="56">
        <f>+X63/W61</f>
        <v>3.1055900621118012E-2</v>
      </c>
      <c r="Y62" s="57">
        <f>+Y63/SUM(S61,U61:W61)</f>
        <v>3.0829596412556053E-2</v>
      </c>
      <c r="Z62" s="55">
        <f>+Z63/X61</f>
        <v>3.1936127744510975E-2</v>
      </c>
      <c r="AA62" s="56">
        <f>+AA63/Z61</f>
        <v>2.9069767441860465E-2</v>
      </c>
      <c r="AB62" s="56">
        <f>+AB63/AA61</f>
        <v>2.9668411867364748E-2</v>
      </c>
      <c r="AC62" s="56">
        <f>+AC63/AB61</f>
        <v>3.0821917808219176E-2</v>
      </c>
      <c r="AD62" s="57">
        <f>+AD63/SUM(X61,Z61:AB61)</f>
        <v>3.0358785648574058E-2</v>
      </c>
      <c r="AE62" s="55">
        <f>+AE63/AC61</f>
        <v>3.0405405405405407E-2</v>
      </c>
      <c r="AF62" s="56">
        <f>+AF63/AE61</f>
        <v>3.0357142857142857E-2</v>
      </c>
      <c r="AG62" s="56">
        <f>+AG63/AF61</f>
        <v>3.0944625407166124E-2</v>
      </c>
      <c r="AH62" s="56">
        <f>+AH63/AG61</f>
        <v>3.0674846625766871E-2</v>
      </c>
      <c r="AI62" s="57">
        <f>+AI63/SUM(AC61,AE61,AF61,AG61)</f>
        <v>3.0190239867659223E-2</v>
      </c>
      <c r="AJ62" s="55">
        <f>AJ63/AH61</f>
        <v>3.0656934306569343E-2</v>
      </c>
      <c r="AK62" s="56">
        <f>+AK63/AJ61</f>
        <v>2.9455081001472753E-2</v>
      </c>
      <c r="AL62" s="56"/>
      <c r="AM62" s="56"/>
      <c r="AN62" s="57">
        <f>+AN63/SUM(AH61,AJ61)</f>
        <v>3.0058651026392963E-2</v>
      </c>
      <c r="AO62" s="370"/>
      <c r="AP62" s="370"/>
      <c r="AQ62" s="14"/>
      <c r="AR62" s="14"/>
      <c r="AS62" s="14"/>
      <c r="AT62" s="14"/>
      <c r="AU62" s="14"/>
      <c r="AV62" s="14"/>
      <c r="AW62" s="50"/>
      <c r="AX62" s="50"/>
      <c r="AY62" s="50"/>
      <c r="AZ62" s="50"/>
      <c r="BA62" s="50"/>
      <c r="BB62" s="50"/>
      <c r="BC62" s="50"/>
      <c r="BD62" s="50"/>
      <c r="BE62" s="12"/>
      <c r="BF62" s="14"/>
      <c r="BG62" s="14"/>
      <c r="BH62" s="14"/>
      <c r="BI62" s="51"/>
      <c r="BJ62" s="51"/>
      <c r="BK62" s="12"/>
      <c r="BL62" s="14"/>
      <c r="BM62" s="14"/>
      <c r="BN62" s="14"/>
      <c r="BO62" s="14"/>
      <c r="BP62" s="14"/>
      <c r="BQ62" s="12"/>
      <c r="BR62" s="14"/>
      <c r="BS62" s="14"/>
      <c r="BT62" s="14"/>
      <c r="BU62" s="51"/>
      <c r="BV62" s="51"/>
      <c r="BW62" s="12"/>
      <c r="BX62" s="12"/>
      <c r="BY62" s="12"/>
    </row>
    <row r="63" spans="3:77" s="2" customFormat="1" ht="15" customHeight="1" x14ac:dyDescent="0.3">
      <c r="C63" s="476"/>
      <c r="D63" s="169" t="s">
        <v>466</v>
      </c>
      <c r="E63" s="58"/>
      <c r="F63" s="58">
        <v>0</v>
      </c>
      <c r="G63" s="82">
        <v>0</v>
      </c>
      <c r="H63" s="82">
        <v>0</v>
      </c>
      <c r="I63" s="82">
        <v>0</v>
      </c>
      <c r="J63" s="59">
        <v>0</v>
      </c>
      <c r="K63" s="58">
        <v>0</v>
      </c>
      <c r="L63" s="82">
        <v>0</v>
      </c>
      <c r="M63" s="82">
        <v>0</v>
      </c>
      <c r="N63" s="82">
        <v>0</v>
      </c>
      <c r="O63" s="59">
        <v>0</v>
      </c>
      <c r="P63" s="58">
        <v>0</v>
      </c>
      <c r="Q63" s="221">
        <v>10</v>
      </c>
      <c r="R63" s="221">
        <v>12</v>
      </c>
      <c r="S63" s="221">
        <v>12</v>
      </c>
      <c r="T63" s="222">
        <v>34</v>
      </c>
      <c r="U63" s="220">
        <v>13</v>
      </c>
      <c r="V63" s="221">
        <v>13</v>
      </c>
      <c r="W63" s="221">
        <v>15</v>
      </c>
      <c r="X63" s="221">
        <v>15</v>
      </c>
      <c r="Y63" s="222">
        <v>55</v>
      </c>
      <c r="Z63" s="220">
        <v>16</v>
      </c>
      <c r="AA63" s="221">
        <v>15</v>
      </c>
      <c r="AB63" s="221">
        <v>17</v>
      </c>
      <c r="AC63" s="221">
        <v>18</v>
      </c>
      <c r="AD63" s="222">
        <v>66</v>
      </c>
      <c r="AE63" s="220">
        <v>18</v>
      </c>
      <c r="AF63" s="221">
        <v>17</v>
      </c>
      <c r="AG63" s="221">
        <v>19</v>
      </c>
      <c r="AH63" s="221">
        <v>20</v>
      </c>
      <c r="AI63" s="222">
        <v>73</v>
      </c>
      <c r="AJ63" s="220">
        <v>21</v>
      </c>
      <c r="AK63" s="221">
        <v>20</v>
      </c>
      <c r="AL63" s="221"/>
      <c r="AM63" s="221"/>
      <c r="AN63" s="222">
        <v>41</v>
      </c>
      <c r="AO63" s="21"/>
      <c r="AP63" s="21"/>
      <c r="AQ63" s="21"/>
      <c r="AR63" s="21"/>
      <c r="AS63" s="21"/>
      <c r="AT63" s="21"/>
      <c r="AU63" s="21"/>
      <c r="AV63" s="21"/>
      <c r="AW63" s="92"/>
      <c r="AX63" s="92"/>
      <c r="AY63" s="92"/>
      <c r="AZ63" s="92"/>
      <c r="BA63" s="22"/>
      <c r="BB63" s="22"/>
      <c r="BC63" s="22"/>
      <c r="BD63" s="22"/>
      <c r="BE63" s="21"/>
      <c r="BF63" s="21"/>
      <c r="BG63" s="21"/>
      <c r="BH63" s="21"/>
      <c r="BI63" s="22"/>
      <c r="BJ63" s="22"/>
      <c r="BK63" s="20"/>
      <c r="BL63" s="28"/>
      <c r="BM63" s="28"/>
      <c r="BN63" s="28"/>
      <c r="BO63" s="28"/>
      <c r="BP63" s="28"/>
      <c r="BQ63" s="20"/>
      <c r="BR63" s="21"/>
      <c r="BS63" s="21"/>
      <c r="BT63" s="21"/>
      <c r="BU63" s="22"/>
      <c r="BV63" s="22"/>
      <c r="BW63" s="20"/>
      <c r="BX63" s="20"/>
      <c r="BY63" s="20"/>
    </row>
    <row r="64" spans="3:77" ht="15" customHeight="1" x14ac:dyDescent="0.3">
      <c r="C64" s="476"/>
      <c r="D64" s="168" t="s">
        <v>467</v>
      </c>
      <c r="E64" s="66"/>
      <c r="F64" s="287">
        <v>0</v>
      </c>
      <c r="G64" s="342">
        <v>0</v>
      </c>
      <c r="H64" s="342">
        <v>0</v>
      </c>
      <c r="I64" s="342">
        <v>0</v>
      </c>
      <c r="J64" s="286">
        <v>0</v>
      </c>
      <c r="K64" s="287">
        <v>0</v>
      </c>
      <c r="L64" s="343">
        <v>0</v>
      </c>
      <c r="M64" s="343">
        <v>0</v>
      </c>
      <c r="N64" s="343">
        <v>0</v>
      </c>
      <c r="O64" s="286">
        <v>0</v>
      </c>
      <c r="P64" s="287">
        <v>0</v>
      </c>
      <c r="Q64" s="61">
        <v>1</v>
      </c>
      <c r="R64" s="61">
        <v>1</v>
      </c>
      <c r="S64" s="61">
        <v>1</v>
      </c>
      <c r="T64" s="239">
        <v>1</v>
      </c>
      <c r="U64" s="60">
        <v>1</v>
      </c>
      <c r="V64" s="61">
        <v>1</v>
      </c>
      <c r="W64" s="61">
        <v>1</v>
      </c>
      <c r="X64" s="61">
        <v>1</v>
      </c>
      <c r="Y64" s="239">
        <v>1</v>
      </c>
      <c r="Z64" s="60">
        <v>1</v>
      </c>
      <c r="AA64" s="61">
        <v>1</v>
      </c>
      <c r="AB64" s="61">
        <v>1</v>
      </c>
      <c r="AC64" s="61">
        <v>1</v>
      </c>
      <c r="AD64" s="239">
        <v>1</v>
      </c>
      <c r="AE64" s="60">
        <v>1</v>
      </c>
      <c r="AF64" s="61">
        <v>1</v>
      </c>
      <c r="AG64" s="61">
        <v>1</v>
      </c>
      <c r="AH64" s="61">
        <v>1</v>
      </c>
      <c r="AI64" s="239">
        <v>1</v>
      </c>
      <c r="AJ64" s="60">
        <v>1</v>
      </c>
      <c r="AK64" s="61">
        <v>1</v>
      </c>
      <c r="AL64" s="61"/>
      <c r="AM64" s="61"/>
      <c r="AN64" s="239">
        <v>1</v>
      </c>
      <c r="AO64" s="17"/>
      <c r="AP64" s="17"/>
      <c r="AQ64" s="17"/>
      <c r="AR64" s="17"/>
      <c r="AS64" s="17"/>
      <c r="AT64" s="17"/>
      <c r="AU64" s="17"/>
      <c r="AV64" s="17"/>
      <c r="AW64" s="11"/>
      <c r="AX64" s="11"/>
      <c r="AY64" s="11"/>
      <c r="AZ64" s="11"/>
      <c r="BA64" s="11"/>
      <c r="BB64" s="11"/>
      <c r="BC64" s="11"/>
      <c r="BD64" s="11"/>
      <c r="BE64" s="17"/>
      <c r="BF64" s="17"/>
      <c r="BG64" s="17"/>
      <c r="BH64" s="17"/>
      <c r="BI64" s="11"/>
      <c r="BJ64" s="11"/>
      <c r="BK64" s="12"/>
      <c r="BL64" s="18"/>
      <c r="BM64" s="18"/>
      <c r="BN64" s="18"/>
      <c r="BO64" s="18"/>
      <c r="BP64" s="18"/>
      <c r="BQ64" s="12"/>
      <c r="BR64" s="17"/>
      <c r="BS64" s="17"/>
      <c r="BT64" s="17"/>
      <c r="BU64" s="11"/>
      <c r="BV64" s="11"/>
      <c r="BW64" s="12"/>
      <c r="BX64" s="12"/>
      <c r="BY64" s="12"/>
    </row>
    <row r="65" spans="3:77" ht="15" customHeight="1" x14ac:dyDescent="0.3">
      <c r="C65" s="477"/>
      <c r="D65" s="170" t="s">
        <v>286</v>
      </c>
      <c r="E65" s="62"/>
      <c r="F65" s="62">
        <v>0</v>
      </c>
      <c r="G65" s="63">
        <v>0</v>
      </c>
      <c r="H65" s="63">
        <v>0</v>
      </c>
      <c r="I65" s="63">
        <v>0</v>
      </c>
      <c r="J65" s="64">
        <v>0</v>
      </c>
      <c r="K65" s="62">
        <v>0</v>
      </c>
      <c r="L65" s="63">
        <v>0</v>
      </c>
      <c r="M65" s="63">
        <v>0</v>
      </c>
      <c r="N65" s="63">
        <v>0</v>
      </c>
      <c r="O65" s="64">
        <v>0</v>
      </c>
      <c r="P65" s="62">
        <v>0</v>
      </c>
      <c r="Q65" s="218">
        <v>10</v>
      </c>
      <c r="R65" s="218">
        <v>12</v>
      </c>
      <c r="S65" s="218">
        <v>12</v>
      </c>
      <c r="T65" s="219">
        <v>34</v>
      </c>
      <c r="U65" s="217">
        <v>13</v>
      </c>
      <c r="V65" s="218">
        <v>13</v>
      </c>
      <c r="W65" s="218">
        <v>15</v>
      </c>
      <c r="X65" s="218">
        <v>15</v>
      </c>
      <c r="Y65" s="219">
        <v>55</v>
      </c>
      <c r="Z65" s="217">
        <v>16</v>
      </c>
      <c r="AA65" s="218">
        <v>15</v>
      </c>
      <c r="AB65" s="218">
        <v>17</v>
      </c>
      <c r="AC65" s="218">
        <v>18</v>
      </c>
      <c r="AD65" s="219">
        <v>66</v>
      </c>
      <c r="AE65" s="217">
        <v>18</v>
      </c>
      <c r="AF65" s="218">
        <v>17</v>
      </c>
      <c r="AG65" s="218">
        <v>19</v>
      </c>
      <c r="AH65" s="218">
        <v>20</v>
      </c>
      <c r="AI65" s="219">
        <v>73</v>
      </c>
      <c r="AJ65" s="217">
        <v>21</v>
      </c>
      <c r="AK65" s="218">
        <v>20</v>
      </c>
      <c r="AL65" s="218"/>
      <c r="AM65" s="218"/>
      <c r="AN65" s="219">
        <v>41</v>
      </c>
      <c r="AO65" s="17"/>
      <c r="AP65" s="17"/>
      <c r="AQ65" s="17"/>
      <c r="AR65" s="17"/>
      <c r="AS65" s="17"/>
      <c r="AT65" s="17"/>
      <c r="AU65" s="17"/>
      <c r="AV65" s="17"/>
      <c r="AW65" s="11"/>
      <c r="AX65" s="11"/>
      <c r="AY65" s="11"/>
      <c r="AZ65" s="11"/>
      <c r="BA65" s="11"/>
      <c r="BB65" s="11"/>
      <c r="BC65" s="11"/>
      <c r="BD65" s="11"/>
      <c r="BE65" s="17"/>
      <c r="BF65" s="17"/>
      <c r="BG65" s="17"/>
      <c r="BH65" s="17"/>
      <c r="BI65" s="11"/>
      <c r="BJ65" s="11"/>
      <c r="BK65" s="12"/>
      <c r="BL65" s="18"/>
      <c r="BM65" s="18"/>
      <c r="BN65" s="18"/>
      <c r="BO65" s="18"/>
      <c r="BP65" s="18"/>
      <c r="BQ65" s="12"/>
      <c r="BR65" s="17"/>
      <c r="BS65" s="17"/>
      <c r="BT65" s="17"/>
      <c r="BU65" s="11"/>
      <c r="BV65" s="11"/>
      <c r="BW65" s="12"/>
      <c r="BX65" s="12"/>
      <c r="BY65" s="12"/>
    </row>
    <row r="66" spans="3:77" ht="5.25" customHeight="1" x14ac:dyDescent="0.3">
      <c r="C66" s="10"/>
      <c r="D66" s="31"/>
      <c r="E66" s="88"/>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5"/>
      <c r="AF66" s="34"/>
      <c r="AG66" s="34"/>
      <c r="AH66" s="34"/>
      <c r="AI66" s="34"/>
      <c r="AJ66" s="35"/>
      <c r="AK66" s="34"/>
      <c r="AL66" s="34"/>
      <c r="AM66" s="34"/>
      <c r="AN66" s="34"/>
      <c r="AO66" s="17"/>
      <c r="AP66" s="17"/>
      <c r="AQ66" s="17"/>
      <c r="AR66" s="17"/>
      <c r="AS66" s="17"/>
      <c r="AT66" s="17"/>
      <c r="AU66" s="17"/>
      <c r="AV66" s="17"/>
      <c r="AW66" s="11"/>
      <c r="AX66" s="11"/>
      <c r="AY66" s="11"/>
      <c r="AZ66" s="11"/>
      <c r="BA66" s="11"/>
      <c r="BB66" s="11"/>
      <c r="BC66" s="11"/>
      <c r="BD66" s="11"/>
      <c r="BE66" s="17"/>
      <c r="BF66" s="17"/>
      <c r="BG66" s="17"/>
      <c r="BH66" s="17"/>
      <c r="BI66" s="11"/>
      <c r="BJ66" s="11"/>
      <c r="BK66" s="12"/>
      <c r="BL66" s="18"/>
      <c r="BM66" s="18"/>
      <c r="BN66" s="18"/>
      <c r="BO66" s="18"/>
      <c r="BP66" s="18"/>
      <c r="BQ66" s="12"/>
      <c r="BR66" s="17"/>
      <c r="BS66" s="17"/>
      <c r="BT66" s="17"/>
      <c r="BU66" s="11"/>
      <c r="BV66" s="11"/>
      <c r="BW66" s="12"/>
      <c r="BX66" s="12"/>
      <c r="BY66" s="12"/>
    </row>
    <row r="67" spans="3:77" ht="15" customHeight="1" x14ac:dyDescent="0.3">
      <c r="C67" s="476" t="s">
        <v>21</v>
      </c>
      <c r="D67" s="167" t="s">
        <v>287</v>
      </c>
      <c r="E67" s="91"/>
      <c r="F67" s="36">
        <v>0</v>
      </c>
      <c r="G67" s="37">
        <v>0</v>
      </c>
      <c r="H67" s="37">
        <v>0</v>
      </c>
      <c r="I67" s="37">
        <v>0</v>
      </c>
      <c r="J67" s="38">
        <v>0</v>
      </c>
      <c r="K67" s="36">
        <v>0</v>
      </c>
      <c r="L67" s="37">
        <v>0</v>
      </c>
      <c r="M67" s="37">
        <v>0</v>
      </c>
      <c r="N67" s="37">
        <v>0</v>
      </c>
      <c r="O67" s="38">
        <v>0</v>
      </c>
      <c r="P67" s="36">
        <v>0</v>
      </c>
      <c r="Q67" s="37">
        <v>0</v>
      </c>
      <c r="R67" s="37">
        <v>0</v>
      </c>
      <c r="S67" s="37">
        <v>0</v>
      </c>
      <c r="T67" s="38">
        <v>0</v>
      </c>
      <c r="U67" s="36">
        <v>0</v>
      </c>
      <c r="V67" s="37">
        <v>0</v>
      </c>
      <c r="W67" s="37">
        <v>0</v>
      </c>
      <c r="X67" s="37">
        <v>0</v>
      </c>
      <c r="Y67" s="38">
        <v>0</v>
      </c>
      <c r="Z67" s="54">
        <v>443</v>
      </c>
      <c r="AA67" s="52">
        <v>437</v>
      </c>
      <c r="AB67" s="52">
        <v>448</v>
      </c>
      <c r="AC67" s="52">
        <v>413</v>
      </c>
      <c r="AD67" s="53">
        <v>1741</v>
      </c>
      <c r="AE67" s="52">
        <v>341</v>
      </c>
      <c r="AF67" s="52">
        <v>429</v>
      </c>
      <c r="AG67" s="52">
        <v>381</v>
      </c>
      <c r="AH67" s="134">
        <v>421</v>
      </c>
      <c r="AI67" s="53">
        <v>1573</v>
      </c>
      <c r="AJ67" s="52">
        <v>424</v>
      </c>
      <c r="AK67" s="52">
        <v>393</v>
      </c>
      <c r="AL67" s="52"/>
      <c r="AM67" s="89"/>
      <c r="AN67" s="53">
        <v>817</v>
      </c>
      <c r="AO67" s="291"/>
      <c r="AP67" s="291"/>
      <c r="AQ67" s="291"/>
      <c r="AR67" s="291"/>
      <c r="AS67" s="291"/>
      <c r="AT67" s="14"/>
      <c r="AU67" s="14"/>
      <c r="AV67" s="14"/>
      <c r="AW67" s="50"/>
      <c r="AX67" s="50"/>
      <c r="AY67" s="50"/>
      <c r="AZ67" s="50"/>
      <c r="BA67" s="50"/>
      <c r="BB67" s="50"/>
      <c r="BC67" s="50"/>
      <c r="BD67" s="50"/>
      <c r="BE67" s="12"/>
      <c r="BF67" s="14"/>
      <c r="BG67" s="14"/>
      <c r="BH67" s="14"/>
      <c r="BI67" s="51"/>
      <c r="BJ67" s="51"/>
      <c r="BK67" s="12"/>
      <c r="BL67" s="14"/>
      <c r="BM67" s="14"/>
      <c r="BN67" s="14"/>
      <c r="BO67" s="14"/>
      <c r="BP67" s="14"/>
      <c r="BQ67" s="12"/>
      <c r="BR67" s="14"/>
      <c r="BS67" s="14"/>
      <c r="BT67" s="14"/>
      <c r="BU67" s="51"/>
      <c r="BV67" s="51"/>
      <c r="BW67" s="12"/>
      <c r="BX67" s="12"/>
      <c r="BY67" s="12"/>
    </row>
    <row r="68" spans="3:77" ht="15" customHeight="1" x14ac:dyDescent="0.3">
      <c r="C68" s="476"/>
      <c r="D68" s="168" t="s">
        <v>285</v>
      </c>
      <c r="E68" s="55"/>
      <c r="F68" s="39">
        <v>0</v>
      </c>
      <c r="G68" s="34">
        <v>0</v>
      </c>
      <c r="H68" s="34">
        <v>0</v>
      </c>
      <c r="I68" s="34">
        <v>0</v>
      </c>
      <c r="J68" s="40">
        <v>0</v>
      </c>
      <c r="K68" s="39">
        <v>0</v>
      </c>
      <c r="L68" s="34">
        <v>0</v>
      </c>
      <c r="M68" s="34">
        <v>0</v>
      </c>
      <c r="N68" s="34">
        <v>0</v>
      </c>
      <c r="O68" s="40">
        <v>0</v>
      </c>
      <c r="P68" s="39">
        <v>0</v>
      </c>
      <c r="Q68" s="34">
        <v>0</v>
      </c>
      <c r="R68" s="34">
        <v>0</v>
      </c>
      <c r="S68" s="34">
        <v>0</v>
      </c>
      <c r="T68" s="40">
        <v>0</v>
      </c>
      <c r="U68" s="39">
        <v>0</v>
      </c>
      <c r="V68" s="34">
        <v>0</v>
      </c>
      <c r="W68" s="34">
        <v>0</v>
      </c>
      <c r="X68" s="34">
        <v>0</v>
      </c>
      <c r="Y68" s="40">
        <v>0</v>
      </c>
      <c r="Z68" s="39">
        <v>0</v>
      </c>
      <c r="AA68" s="56">
        <f>+AA69/Z67</f>
        <v>2.9345372460496615E-2</v>
      </c>
      <c r="AB68" s="56">
        <f>+AB69/AA67</f>
        <v>3.4324942791762014E-2</v>
      </c>
      <c r="AC68" s="56">
        <f>+AC69/AB67</f>
        <v>3.7946428571428568E-2</v>
      </c>
      <c r="AD68" s="57">
        <f>+AD69/SUM(Z67:AB67)</f>
        <v>3.3885542168674697E-2</v>
      </c>
      <c r="AE68" s="56">
        <f>+AE69/AC67</f>
        <v>1.6949152542372881E-2</v>
      </c>
      <c r="AF68" s="56">
        <f>+AF69/AE67</f>
        <v>2.932551319648094E-2</v>
      </c>
      <c r="AG68" s="56">
        <f>+AG69/AF67</f>
        <v>3.2634032634032632E-2</v>
      </c>
      <c r="AH68" s="56">
        <f>+AH69/AG67</f>
        <v>3.937007874015748E-2</v>
      </c>
      <c r="AI68" s="57">
        <f>+AI69/SUM(AC67,AE67,AF67,AG67)</f>
        <v>2.877237851662404E-2</v>
      </c>
      <c r="AJ68" s="55">
        <f>AJ69/AH67</f>
        <v>3.0878859857482184E-2</v>
      </c>
      <c r="AK68" s="56">
        <f>+AK69/AJ67</f>
        <v>2.8301886792452831E-2</v>
      </c>
      <c r="AL68" s="56"/>
      <c r="AM68" s="56"/>
      <c r="AN68" s="57">
        <f>+AN69/SUM(AH67,AJ67)</f>
        <v>2.9585798816568046E-2</v>
      </c>
      <c r="AO68" s="370"/>
      <c r="AP68" s="370"/>
      <c r="AQ68" s="14"/>
      <c r="AR68" s="14"/>
      <c r="AS68" s="14"/>
      <c r="AT68" s="14"/>
      <c r="AU68" s="14"/>
      <c r="AV68" s="14"/>
      <c r="AW68" s="50"/>
      <c r="AX68" s="50"/>
      <c r="AY68" s="50"/>
      <c r="AZ68" s="50"/>
      <c r="BA68" s="50"/>
      <c r="BB68" s="50"/>
      <c r="BC68" s="50"/>
      <c r="BD68" s="50"/>
      <c r="BE68" s="12"/>
      <c r="BF68" s="14"/>
      <c r="BG68" s="14"/>
      <c r="BH68" s="14"/>
      <c r="BI68" s="51"/>
      <c r="BJ68" s="51"/>
      <c r="BK68" s="12"/>
      <c r="BL68" s="14"/>
      <c r="BM68" s="14"/>
      <c r="BN68" s="14"/>
      <c r="BO68" s="14"/>
      <c r="BP68" s="14"/>
      <c r="BQ68" s="12"/>
      <c r="BR68" s="14"/>
      <c r="BS68" s="14"/>
      <c r="BT68" s="14"/>
      <c r="BU68" s="51"/>
      <c r="BV68" s="51"/>
      <c r="BW68" s="12"/>
      <c r="BX68" s="12"/>
      <c r="BY68" s="12"/>
    </row>
    <row r="69" spans="3:77" s="2" customFormat="1" ht="15" customHeight="1" x14ac:dyDescent="0.3">
      <c r="C69" s="476"/>
      <c r="D69" s="169" t="s">
        <v>466</v>
      </c>
      <c r="E69" s="58"/>
      <c r="F69" s="58">
        <v>0</v>
      </c>
      <c r="G69" s="82">
        <v>0</v>
      </c>
      <c r="H69" s="82">
        <v>0</v>
      </c>
      <c r="I69" s="82">
        <v>0</v>
      </c>
      <c r="J69" s="59">
        <v>0</v>
      </c>
      <c r="K69" s="58">
        <v>0</v>
      </c>
      <c r="L69" s="82">
        <v>0</v>
      </c>
      <c r="M69" s="82">
        <v>0</v>
      </c>
      <c r="N69" s="82">
        <v>0</v>
      </c>
      <c r="O69" s="59">
        <v>0</v>
      </c>
      <c r="P69" s="58">
        <v>0</v>
      </c>
      <c r="Q69" s="82">
        <v>0</v>
      </c>
      <c r="R69" s="82">
        <v>0</v>
      </c>
      <c r="S69" s="82">
        <v>0</v>
      </c>
      <c r="T69" s="59">
        <v>0</v>
      </c>
      <c r="U69" s="58">
        <v>0</v>
      </c>
      <c r="V69" s="82">
        <v>0</v>
      </c>
      <c r="W69" s="82">
        <v>0</v>
      </c>
      <c r="X69" s="82">
        <v>0</v>
      </c>
      <c r="Y69" s="59">
        <v>0</v>
      </c>
      <c r="Z69" s="58">
        <v>0</v>
      </c>
      <c r="AA69" s="221">
        <v>13</v>
      </c>
      <c r="AB69" s="221">
        <v>15</v>
      </c>
      <c r="AC69" s="221">
        <v>17</v>
      </c>
      <c r="AD69" s="222">
        <v>45</v>
      </c>
      <c r="AE69" s="186">
        <v>7</v>
      </c>
      <c r="AF69" s="221">
        <v>10</v>
      </c>
      <c r="AG69" s="221">
        <v>14</v>
      </c>
      <c r="AH69" s="221">
        <v>15</v>
      </c>
      <c r="AI69" s="222">
        <v>45</v>
      </c>
      <c r="AJ69" s="186">
        <v>13</v>
      </c>
      <c r="AK69" s="221">
        <v>12</v>
      </c>
      <c r="AL69" s="221"/>
      <c r="AM69" s="221"/>
      <c r="AN69" s="222">
        <v>25</v>
      </c>
      <c r="AO69" s="21"/>
      <c r="AP69" s="21"/>
      <c r="AQ69" s="21"/>
      <c r="AR69" s="21"/>
      <c r="AS69" s="21"/>
      <c r="AT69" s="21"/>
      <c r="AU69" s="21"/>
      <c r="AV69" s="21"/>
      <c r="AW69" s="92"/>
      <c r="AX69" s="92"/>
      <c r="AY69" s="92"/>
      <c r="AZ69" s="92"/>
      <c r="BA69" s="22"/>
      <c r="BB69" s="22"/>
      <c r="BC69" s="22"/>
      <c r="BD69" s="22"/>
      <c r="BE69" s="21"/>
      <c r="BF69" s="21"/>
      <c r="BG69" s="21"/>
      <c r="BH69" s="21"/>
      <c r="BI69" s="22"/>
      <c r="BJ69" s="22"/>
      <c r="BK69" s="20"/>
      <c r="BL69" s="28"/>
      <c r="BM69" s="28"/>
      <c r="BN69" s="28"/>
      <c r="BO69" s="28"/>
      <c r="BP69" s="28"/>
      <c r="BQ69" s="20"/>
      <c r="BR69" s="21"/>
      <c r="BS69" s="21"/>
      <c r="BT69" s="21"/>
      <c r="BU69" s="22"/>
      <c r="BV69" s="22"/>
      <c r="BW69" s="20"/>
      <c r="BX69" s="20"/>
      <c r="BY69" s="20"/>
    </row>
    <row r="70" spans="3:77" ht="15" customHeight="1" x14ac:dyDescent="0.3">
      <c r="C70" s="476"/>
      <c r="D70" s="168" t="s">
        <v>467</v>
      </c>
      <c r="E70" s="66"/>
      <c r="F70" s="287">
        <v>0</v>
      </c>
      <c r="G70" s="342">
        <v>0</v>
      </c>
      <c r="H70" s="342">
        <v>0</v>
      </c>
      <c r="I70" s="342">
        <v>0</v>
      </c>
      <c r="J70" s="286">
        <v>0</v>
      </c>
      <c r="K70" s="287">
        <v>0</v>
      </c>
      <c r="L70" s="342">
        <v>0</v>
      </c>
      <c r="M70" s="342">
        <v>0</v>
      </c>
      <c r="N70" s="342">
        <v>0</v>
      </c>
      <c r="O70" s="286">
        <v>0</v>
      </c>
      <c r="P70" s="287">
        <v>0</v>
      </c>
      <c r="Q70" s="342">
        <v>0</v>
      </c>
      <c r="R70" s="342">
        <v>0</v>
      </c>
      <c r="S70" s="342">
        <v>0</v>
      </c>
      <c r="T70" s="286">
        <v>0</v>
      </c>
      <c r="U70" s="287">
        <v>0</v>
      </c>
      <c r="V70" s="342">
        <v>0</v>
      </c>
      <c r="W70" s="342">
        <v>0</v>
      </c>
      <c r="X70" s="342">
        <v>0</v>
      </c>
      <c r="Y70" s="286">
        <v>0</v>
      </c>
      <c r="Z70" s="287">
        <v>0</v>
      </c>
      <c r="AA70" s="61">
        <v>1</v>
      </c>
      <c r="AB70" s="61">
        <v>1</v>
      </c>
      <c r="AC70" s="61">
        <v>1</v>
      </c>
      <c r="AD70" s="239">
        <v>1</v>
      </c>
      <c r="AE70" s="61">
        <v>1</v>
      </c>
      <c r="AF70" s="61">
        <v>1</v>
      </c>
      <c r="AG70" s="61">
        <v>1</v>
      </c>
      <c r="AH70" s="61">
        <v>1</v>
      </c>
      <c r="AI70" s="239">
        <v>1</v>
      </c>
      <c r="AJ70" s="61">
        <v>1</v>
      </c>
      <c r="AK70" s="61">
        <v>1</v>
      </c>
      <c r="AL70" s="61"/>
      <c r="AM70" s="61"/>
      <c r="AN70" s="239">
        <v>1</v>
      </c>
      <c r="AO70" s="17"/>
      <c r="AP70" s="17"/>
      <c r="AQ70" s="17"/>
      <c r="AR70" s="17"/>
      <c r="AS70" s="17"/>
      <c r="AT70" s="17"/>
      <c r="AU70" s="17"/>
      <c r="AV70" s="17"/>
      <c r="AW70" s="11"/>
      <c r="AX70" s="11"/>
      <c r="AY70" s="11"/>
      <c r="AZ70" s="11"/>
      <c r="BA70" s="11"/>
      <c r="BB70" s="11"/>
      <c r="BC70" s="11"/>
      <c r="BD70" s="11"/>
      <c r="BE70" s="17"/>
      <c r="BF70" s="17"/>
      <c r="BG70" s="17"/>
      <c r="BH70" s="17"/>
      <c r="BI70" s="11"/>
      <c r="BJ70" s="11"/>
      <c r="BK70" s="12"/>
      <c r="BL70" s="18"/>
      <c r="BM70" s="18"/>
      <c r="BN70" s="18"/>
      <c r="BO70" s="18"/>
      <c r="BP70" s="18"/>
      <c r="BQ70" s="12"/>
      <c r="BR70" s="17"/>
      <c r="BS70" s="17"/>
      <c r="BT70" s="17"/>
      <c r="BU70" s="11"/>
      <c r="BV70" s="11"/>
      <c r="BW70" s="12"/>
      <c r="BX70" s="12"/>
      <c r="BY70" s="12"/>
    </row>
    <row r="71" spans="3:77" ht="15" customHeight="1" x14ac:dyDescent="0.3">
      <c r="C71" s="477"/>
      <c r="D71" s="170" t="s">
        <v>286</v>
      </c>
      <c r="E71" s="62"/>
      <c r="F71" s="62">
        <v>0</v>
      </c>
      <c r="G71" s="63">
        <v>0</v>
      </c>
      <c r="H71" s="63">
        <v>0</v>
      </c>
      <c r="I71" s="63">
        <v>0</v>
      </c>
      <c r="J71" s="64">
        <v>0</v>
      </c>
      <c r="K71" s="62">
        <v>0</v>
      </c>
      <c r="L71" s="63">
        <v>0</v>
      </c>
      <c r="M71" s="63">
        <v>0</v>
      </c>
      <c r="N71" s="63">
        <v>0</v>
      </c>
      <c r="O71" s="64">
        <v>0</v>
      </c>
      <c r="P71" s="62">
        <v>0</v>
      </c>
      <c r="Q71" s="63">
        <v>0</v>
      </c>
      <c r="R71" s="63">
        <v>0</v>
      </c>
      <c r="S71" s="63">
        <v>0</v>
      </c>
      <c r="T71" s="64">
        <v>0</v>
      </c>
      <c r="U71" s="62">
        <v>0</v>
      </c>
      <c r="V71" s="63">
        <v>0</v>
      </c>
      <c r="W71" s="63">
        <v>0</v>
      </c>
      <c r="X71" s="63">
        <v>0</v>
      </c>
      <c r="Y71" s="64">
        <v>0</v>
      </c>
      <c r="Z71" s="62">
        <v>0</v>
      </c>
      <c r="AA71" s="218">
        <v>13</v>
      </c>
      <c r="AB71" s="218">
        <v>15</v>
      </c>
      <c r="AC71" s="218">
        <v>17</v>
      </c>
      <c r="AD71" s="219">
        <v>45</v>
      </c>
      <c r="AE71" s="218">
        <v>7</v>
      </c>
      <c r="AF71" s="218">
        <v>10</v>
      </c>
      <c r="AG71" s="218">
        <v>14</v>
      </c>
      <c r="AH71" s="218">
        <v>15</v>
      </c>
      <c r="AI71" s="219">
        <v>45</v>
      </c>
      <c r="AJ71" s="218">
        <v>13</v>
      </c>
      <c r="AK71" s="218">
        <v>12</v>
      </c>
      <c r="AL71" s="218"/>
      <c r="AM71" s="218"/>
      <c r="AN71" s="219">
        <v>25</v>
      </c>
      <c r="AO71" s="17"/>
      <c r="AP71" s="17"/>
      <c r="AQ71" s="17"/>
      <c r="AR71" s="17"/>
      <c r="AS71" s="17"/>
      <c r="AT71" s="17"/>
      <c r="AU71" s="17"/>
      <c r="AV71" s="17"/>
      <c r="AW71" s="11"/>
      <c r="AX71" s="11"/>
      <c r="AY71" s="11"/>
      <c r="AZ71" s="11"/>
      <c r="BA71" s="11"/>
      <c r="BB71" s="11"/>
      <c r="BC71" s="11"/>
      <c r="BD71" s="11"/>
      <c r="BE71" s="17"/>
      <c r="BF71" s="17"/>
      <c r="BG71" s="17"/>
      <c r="BH71" s="17"/>
      <c r="BI71" s="11"/>
      <c r="BJ71" s="11"/>
      <c r="BK71" s="12"/>
      <c r="BL71" s="18"/>
      <c r="BM71" s="18"/>
      <c r="BN71" s="18"/>
      <c r="BO71" s="18"/>
      <c r="BP71" s="18"/>
      <c r="BQ71" s="12"/>
      <c r="BR71" s="17"/>
      <c r="BS71" s="17"/>
      <c r="BT71" s="17"/>
      <c r="BU71" s="11"/>
      <c r="BV71" s="11"/>
      <c r="BW71" s="12"/>
      <c r="BX71" s="12"/>
      <c r="BY71" s="12"/>
    </row>
    <row r="72" spans="3:77" ht="5.25" customHeight="1" x14ac:dyDescent="0.3">
      <c r="C72" s="10"/>
      <c r="D72" s="31"/>
      <c r="E72" s="88"/>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5"/>
      <c r="AF72" s="34"/>
      <c r="AG72" s="34"/>
      <c r="AH72" s="34"/>
      <c r="AI72" s="34"/>
      <c r="AJ72" s="35"/>
      <c r="AK72" s="34"/>
      <c r="AL72" s="34"/>
      <c r="AM72" s="34"/>
      <c r="AN72" s="34"/>
      <c r="AO72" s="17"/>
      <c r="AP72" s="17"/>
      <c r="AQ72" s="17"/>
      <c r="AR72" s="17"/>
      <c r="AS72" s="17"/>
      <c r="AT72" s="17"/>
      <c r="AU72" s="17"/>
      <c r="AV72" s="17"/>
      <c r="AW72" s="11"/>
      <c r="AX72" s="11"/>
      <c r="AY72" s="11"/>
      <c r="AZ72" s="11"/>
      <c r="BA72" s="11"/>
      <c r="BB72" s="11"/>
      <c r="BC72" s="11"/>
      <c r="BD72" s="11"/>
      <c r="BE72" s="17"/>
      <c r="BF72" s="17"/>
      <c r="BG72" s="17"/>
      <c r="BH72" s="17"/>
      <c r="BI72" s="11"/>
      <c r="BJ72" s="11"/>
      <c r="BK72" s="12"/>
      <c r="BL72" s="18"/>
      <c r="BM72" s="18"/>
      <c r="BN72" s="18"/>
      <c r="BO72" s="18"/>
      <c r="BP72" s="18"/>
      <c r="BQ72" s="12"/>
      <c r="BR72" s="17"/>
      <c r="BS72" s="17"/>
      <c r="BT72" s="17"/>
      <c r="BU72" s="11"/>
      <c r="BV72" s="11"/>
      <c r="BW72" s="12"/>
      <c r="BX72" s="12"/>
      <c r="BY72" s="12"/>
    </row>
    <row r="73" spans="3:77" ht="15" customHeight="1" x14ac:dyDescent="0.3">
      <c r="C73" s="476" t="s">
        <v>22</v>
      </c>
      <c r="D73" s="167" t="s">
        <v>471</v>
      </c>
      <c r="E73" s="91"/>
      <c r="F73" s="36">
        <v>0</v>
      </c>
      <c r="G73" s="37">
        <v>0</v>
      </c>
      <c r="H73" s="37">
        <v>0</v>
      </c>
      <c r="I73" s="37">
        <v>0</v>
      </c>
      <c r="J73" s="38">
        <v>0</v>
      </c>
      <c r="K73" s="36">
        <v>0</v>
      </c>
      <c r="L73" s="52">
        <v>20</v>
      </c>
      <c r="M73" s="52">
        <v>53</v>
      </c>
      <c r="N73" s="52">
        <v>64</v>
      </c>
      <c r="O73" s="53">
        <v>137</v>
      </c>
      <c r="P73" s="54">
        <v>72</v>
      </c>
      <c r="Q73" s="52">
        <v>89</v>
      </c>
      <c r="R73" s="52">
        <v>101</v>
      </c>
      <c r="S73" s="52">
        <v>118</v>
      </c>
      <c r="T73" s="53">
        <v>380</v>
      </c>
      <c r="U73" s="54">
        <v>146</v>
      </c>
      <c r="V73" s="52">
        <v>159</v>
      </c>
      <c r="W73" s="52">
        <v>180</v>
      </c>
      <c r="X73" s="52">
        <v>195</v>
      </c>
      <c r="Y73" s="53">
        <v>680</v>
      </c>
      <c r="Z73" s="54">
        <v>222</v>
      </c>
      <c r="AA73" s="52">
        <v>260</v>
      </c>
      <c r="AB73" s="52">
        <v>283</v>
      </c>
      <c r="AC73" s="52">
        <v>299</v>
      </c>
      <c r="AD73" s="53">
        <v>1063</v>
      </c>
      <c r="AE73" s="54">
        <v>309</v>
      </c>
      <c r="AF73" s="89">
        <v>320</v>
      </c>
      <c r="AG73" s="89">
        <v>332</v>
      </c>
      <c r="AH73" s="134">
        <v>355</v>
      </c>
      <c r="AI73" s="53">
        <v>1315</v>
      </c>
      <c r="AJ73" s="54">
        <v>293</v>
      </c>
      <c r="AK73" s="432" t="s">
        <v>327</v>
      </c>
      <c r="AL73" s="89"/>
      <c r="AM73" s="89"/>
      <c r="AN73" s="431" t="s">
        <v>327</v>
      </c>
      <c r="AO73" s="291"/>
      <c r="AP73" s="291"/>
      <c r="AQ73" s="291"/>
      <c r="AR73" s="291"/>
      <c r="AS73" s="291"/>
      <c r="AT73" s="14"/>
      <c r="AU73" s="14"/>
      <c r="AV73" s="14"/>
      <c r="AW73" s="50"/>
      <c r="AX73" s="50"/>
      <c r="AY73" s="50"/>
      <c r="AZ73" s="50"/>
      <c r="BA73" s="50"/>
      <c r="BB73" s="50"/>
      <c r="BC73" s="50"/>
      <c r="BD73" s="50"/>
      <c r="BE73" s="12"/>
      <c r="BF73" s="14"/>
      <c r="BG73" s="14"/>
      <c r="BH73" s="14"/>
      <c r="BI73" s="51"/>
      <c r="BJ73" s="51"/>
      <c r="BK73" s="12"/>
      <c r="BL73" s="14"/>
      <c r="BM73" s="14"/>
      <c r="BN73" s="14"/>
      <c r="BO73" s="14"/>
      <c r="BP73" s="14"/>
      <c r="BQ73" s="12"/>
      <c r="BR73" s="14"/>
      <c r="BS73" s="14"/>
      <c r="BT73" s="14"/>
      <c r="BU73" s="51"/>
      <c r="BV73" s="51"/>
      <c r="BW73" s="12"/>
      <c r="BX73" s="12"/>
      <c r="BY73" s="12"/>
    </row>
    <row r="74" spans="3:77" ht="15" customHeight="1" x14ac:dyDescent="0.3">
      <c r="C74" s="476"/>
      <c r="D74" s="168" t="s">
        <v>285</v>
      </c>
      <c r="E74" s="55"/>
      <c r="F74" s="39">
        <v>0</v>
      </c>
      <c r="G74" s="34">
        <v>0</v>
      </c>
      <c r="H74" s="34">
        <v>0</v>
      </c>
      <c r="I74" s="34">
        <v>0</v>
      </c>
      <c r="J74" s="40">
        <v>0</v>
      </c>
      <c r="K74" s="39">
        <v>0</v>
      </c>
      <c r="L74" s="34">
        <v>0</v>
      </c>
      <c r="M74" s="56">
        <f>+M75/L73</f>
        <v>0.05</v>
      </c>
      <c r="N74" s="56">
        <f>+N75/M73</f>
        <v>3.7735849056603772E-2</v>
      </c>
      <c r="O74" s="57">
        <f>+O75/SUM(L73:M73)</f>
        <v>4.1095890410958902E-2</v>
      </c>
      <c r="P74" s="55">
        <f>+P75/N73</f>
        <v>4.6875E-2</v>
      </c>
      <c r="Q74" s="56">
        <f>+Q75/P73</f>
        <v>4.1666666666666664E-2</v>
      </c>
      <c r="R74" s="56">
        <f>+R75/Q73</f>
        <v>3.3707865168539325E-2</v>
      </c>
      <c r="S74" s="56">
        <f>+S75/R73</f>
        <v>4.9504950495049507E-2</v>
      </c>
      <c r="T74" s="57">
        <f>+T75/SUM(N73,P73:R73)</f>
        <v>3.9877300613496931E-2</v>
      </c>
      <c r="U74" s="55">
        <f>+U75/S73</f>
        <v>4.2372881355932202E-2</v>
      </c>
      <c r="V74" s="56">
        <f>+V75/U73</f>
        <v>4.1095890410958902E-2</v>
      </c>
      <c r="W74" s="56">
        <f>+W75/V73</f>
        <v>3.7735849056603772E-2</v>
      </c>
      <c r="X74" s="56">
        <f>+X75/W73</f>
        <v>3.888888888888889E-2</v>
      </c>
      <c r="Y74" s="57">
        <f>+Y75/SUM(S73,U73:W73)</f>
        <v>4.1459369817578771E-2</v>
      </c>
      <c r="Z74" s="55">
        <f>+Z75/X73</f>
        <v>4.1025641025641026E-2</v>
      </c>
      <c r="AA74" s="56">
        <f>+AA75/Z73</f>
        <v>4.0540540540540543E-2</v>
      </c>
      <c r="AB74" s="56">
        <f>+AB75/AA73</f>
        <v>4.230769230769231E-2</v>
      </c>
      <c r="AC74" s="56">
        <f>+AC75/AB73</f>
        <v>4.2402826855123678E-2</v>
      </c>
      <c r="AD74" s="57">
        <f>+AD75/SUM(X73,Z73:AB73)</f>
        <v>4.1666666666666664E-2</v>
      </c>
      <c r="AE74" s="55">
        <f>+AE75/AC73</f>
        <v>4.0133779264214048E-2</v>
      </c>
      <c r="AF74" s="56">
        <f>+AF75/AE73</f>
        <v>4.2071197411003236E-2</v>
      </c>
      <c r="AG74" s="56">
        <f>+AG75/AF73</f>
        <v>4.3749999999999997E-2</v>
      </c>
      <c r="AH74" s="56">
        <f>+AH75/AG73</f>
        <v>3.9156626506024098E-2</v>
      </c>
      <c r="AI74" s="57">
        <f>+AI75/SUM(AC73,AE73,AF73,AG73)</f>
        <v>4.1269841269841269E-2</v>
      </c>
      <c r="AJ74" s="55">
        <f>AJ75/AH73</f>
        <v>4.2253521126760563E-2</v>
      </c>
      <c r="AK74" s="56">
        <f>+AK75/AJ73</f>
        <v>4.0955631399317405E-2</v>
      </c>
      <c r="AL74" s="56"/>
      <c r="AM74" s="56"/>
      <c r="AN74" s="57">
        <f>+AN75/SUM(AH73,AJ73)</f>
        <v>4.1666666666666664E-2</v>
      </c>
      <c r="AO74" s="370"/>
      <c r="AP74" s="370"/>
      <c r="AQ74" s="14"/>
      <c r="AR74" s="14"/>
      <c r="AS74" s="14"/>
      <c r="AT74" s="14"/>
      <c r="AU74" s="14"/>
      <c r="AV74" s="14"/>
      <c r="AW74" s="50"/>
      <c r="AX74" s="50"/>
      <c r="AY74" s="50"/>
      <c r="AZ74" s="50"/>
      <c r="BA74" s="50"/>
      <c r="BB74" s="50"/>
      <c r="BC74" s="50"/>
      <c r="BD74" s="50"/>
      <c r="BE74" s="12"/>
      <c r="BF74" s="14"/>
      <c r="BG74" s="14"/>
      <c r="BH74" s="14"/>
      <c r="BI74" s="51"/>
      <c r="BJ74" s="51"/>
      <c r="BK74" s="12"/>
      <c r="BL74" s="14"/>
      <c r="BM74" s="14"/>
      <c r="BN74" s="14"/>
      <c r="BO74" s="14"/>
      <c r="BP74" s="14"/>
      <c r="BQ74" s="12"/>
      <c r="BR74" s="14"/>
      <c r="BS74" s="14"/>
      <c r="BT74" s="14"/>
      <c r="BU74" s="51"/>
      <c r="BV74" s="51"/>
      <c r="BW74" s="12"/>
      <c r="BX74" s="12"/>
      <c r="BY74" s="12"/>
    </row>
    <row r="75" spans="3:77" s="2" customFormat="1" ht="15" customHeight="1" x14ac:dyDescent="0.3">
      <c r="C75" s="476"/>
      <c r="D75" s="169" t="s">
        <v>466</v>
      </c>
      <c r="E75" s="58"/>
      <c r="F75" s="58">
        <v>0</v>
      </c>
      <c r="G75" s="82">
        <v>0</v>
      </c>
      <c r="H75" s="82">
        <v>0</v>
      </c>
      <c r="I75" s="82">
        <v>0</v>
      </c>
      <c r="J75" s="59">
        <v>0</v>
      </c>
      <c r="K75" s="58">
        <v>0</v>
      </c>
      <c r="L75" s="82">
        <v>0</v>
      </c>
      <c r="M75" s="221">
        <v>1</v>
      </c>
      <c r="N75" s="221">
        <v>2</v>
      </c>
      <c r="O75" s="222">
        <v>3</v>
      </c>
      <c r="P75" s="220">
        <v>3</v>
      </c>
      <c r="Q75" s="221">
        <v>3</v>
      </c>
      <c r="R75" s="221">
        <v>3</v>
      </c>
      <c r="S75" s="221">
        <v>5</v>
      </c>
      <c r="T75" s="222">
        <v>13</v>
      </c>
      <c r="U75" s="220">
        <v>5</v>
      </c>
      <c r="V75" s="221">
        <v>6</v>
      </c>
      <c r="W75" s="221">
        <v>6</v>
      </c>
      <c r="X75" s="221">
        <v>7</v>
      </c>
      <c r="Y75" s="222">
        <v>25</v>
      </c>
      <c r="Z75" s="220">
        <v>8</v>
      </c>
      <c r="AA75" s="221">
        <v>9</v>
      </c>
      <c r="AB75" s="221">
        <v>11</v>
      </c>
      <c r="AC75" s="221">
        <v>12</v>
      </c>
      <c r="AD75" s="222">
        <v>40</v>
      </c>
      <c r="AE75" s="220">
        <v>12</v>
      </c>
      <c r="AF75" s="221">
        <v>13</v>
      </c>
      <c r="AG75" s="221">
        <v>14</v>
      </c>
      <c r="AH75" s="221">
        <v>13</v>
      </c>
      <c r="AI75" s="222">
        <v>52</v>
      </c>
      <c r="AJ75" s="220">
        <v>15</v>
      </c>
      <c r="AK75" s="221">
        <v>12</v>
      </c>
      <c r="AL75" s="221"/>
      <c r="AM75" s="221"/>
      <c r="AN75" s="222">
        <v>27</v>
      </c>
      <c r="AO75" s="21"/>
      <c r="AP75" s="21"/>
      <c r="AQ75" s="21"/>
      <c r="AR75" s="21"/>
      <c r="AS75" s="21"/>
      <c r="AT75" s="21"/>
      <c r="AU75" s="21"/>
      <c r="AV75" s="21"/>
      <c r="AW75" s="92"/>
      <c r="AX75" s="92"/>
      <c r="AY75" s="92"/>
      <c r="AZ75" s="92"/>
      <c r="BA75" s="22"/>
      <c r="BB75" s="22"/>
      <c r="BC75" s="22"/>
      <c r="BD75" s="22"/>
      <c r="BE75" s="21"/>
      <c r="BF75" s="21"/>
      <c r="BG75" s="21"/>
      <c r="BH75" s="21"/>
      <c r="BI75" s="22"/>
      <c r="BJ75" s="22"/>
      <c r="BK75" s="20"/>
      <c r="BL75" s="28"/>
      <c r="BM75" s="28"/>
      <c r="BN75" s="28"/>
      <c r="BO75" s="28"/>
      <c r="BP75" s="28"/>
      <c r="BQ75" s="20"/>
      <c r="BR75" s="21"/>
      <c r="BS75" s="21"/>
      <c r="BT75" s="21"/>
      <c r="BU75" s="22"/>
      <c r="BV75" s="22"/>
      <c r="BW75" s="20"/>
      <c r="BX75" s="20"/>
      <c r="BY75" s="20"/>
    </row>
    <row r="76" spans="3:77" ht="15" customHeight="1" x14ac:dyDescent="0.3">
      <c r="C76" s="476"/>
      <c r="D76" s="168" t="s">
        <v>467</v>
      </c>
      <c r="E76" s="66"/>
      <c r="F76" s="287">
        <v>0</v>
      </c>
      <c r="G76" s="342">
        <v>0</v>
      </c>
      <c r="H76" s="342">
        <v>0</v>
      </c>
      <c r="I76" s="342">
        <v>0</v>
      </c>
      <c r="J76" s="286">
        <v>0</v>
      </c>
      <c r="K76" s="287">
        <v>0</v>
      </c>
      <c r="L76" s="342">
        <v>0</v>
      </c>
      <c r="M76" s="61">
        <v>0.82420000000000004</v>
      </c>
      <c r="N76" s="61">
        <v>0.82420000000000004</v>
      </c>
      <c r="O76" s="239">
        <v>0.82420000000000004</v>
      </c>
      <c r="P76" s="60">
        <v>0.82420000000000004</v>
      </c>
      <c r="Q76" s="61">
        <v>0.82420000000000004</v>
      </c>
      <c r="R76" s="61">
        <v>0.82420000000000004</v>
      </c>
      <c r="S76" s="61">
        <v>0.82420000000000004</v>
      </c>
      <c r="T76" s="239">
        <v>0.82420000000000004</v>
      </c>
      <c r="U76" s="60">
        <v>0.82420000000000004</v>
      </c>
      <c r="V76" s="61">
        <v>0.82420000000000004</v>
      </c>
      <c r="W76" s="61">
        <v>0.82420000000000004</v>
      </c>
      <c r="X76" s="61">
        <v>0.82420000000000004</v>
      </c>
      <c r="Y76" s="239">
        <v>0.82420000000000004</v>
      </c>
      <c r="Z76" s="60">
        <v>0.82420000000000004</v>
      </c>
      <c r="AA76" s="61">
        <v>0.82420000000000004</v>
      </c>
      <c r="AB76" s="61">
        <v>0.82420000000000004</v>
      </c>
      <c r="AC76" s="61">
        <v>0.82420000000000004</v>
      </c>
      <c r="AD76" s="239">
        <v>0.82420000000000004</v>
      </c>
      <c r="AE76" s="60">
        <v>0.82420000000000004</v>
      </c>
      <c r="AF76" s="61">
        <v>0.82420000000000004</v>
      </c>
      <c r="AG76" s="61">
        <v>0.82420000000000004</v>
      </c>
      <c r="AH76" s="61">
        <v>0.82420000000000004</v>
      </c>
      <c r="AI76" s="239">
        <v>0.82420000000000004</v>
      </c>
      <c r="AJ76" s="60">
        <v>0.82420000000000004</v>
      </c>
      <c r="AK76" s="61">
        <v>0.82420000000000004</v>
      </c>
      <c r="AL76" s="61"/>
      <c r="AM76" s="61"/>
      <c r="AN76" s="239">
        <v>0.82420000000000004</v>
      </c>
      <c r="AO76" s="17"/>
      <c r="AP76" s="17"/>
      <c r="AQ76" s="17"/>
      <c r="AR76" s="17"/>
      <c r="AS76" s="17"/>
      <c r="AT76" s="17"/>
      <c r="AU76" s="17"/>
      <c r="AV76" s="17"/>
      <c r="AW76" s="11"/>
      <c r="AX76" s="11"/>
      <c r="AY76" s="11"/>
      <c r="AZ76" s="11"/>
      <c r="BA76" s="11"/>
      <c r="BB76" s="11"/>
      <c r="BC76" s="11"/>
      <c r="BD76" s="11"/>
      <c r="BE76" s="17"/>
      <c r="BF76" s="17"/>
      <c r="BG76" s="17"/>
      <c r="BH76" s="17"/>
      <c r="BI76" s="11"/>
      <c r="BJ76" s="11"/>
      <c r="BK76" s="12"/>
      <c r="BL76" s="18"/>
      <c r="BM76" s="18"/>
      <c r="BN76" s="18"/>
      <c r="BO76" s="18"/>
      <c r="BP76" s="18"/>
      <c r="BQ76" s="12"/>
      <c r="BR76" s="17"/>
      <c r="BS76" s="17"/>
      <c r="BT76" s="17"/>
      <c r="BU76" s="11"/>
      <c r="BV76" s="11"/>
      <c r="BW76" s="12"/>
      <c r="BX76" s="12"/>
      <c r="BY76" s="12"/>
    </row>
    <row r="77" spans="3:77" ht="15" customHeight="1" x14ac:dyDescent="0.3">
      <c r="C77" s="477"/>
      <c r="D77" s="170" t="s">
        <v>286</v>
      </c>
      <c r="E77" s="62"/>
      <c r="F77" s="62">
        <v>0</v>
      </c>
      <c r="G77" s="63">
        <v>0</v>
      </c>
      <c r="H77" s="63">
        <v>0</v>
      </c>
      <c r="I77" s="63">
        <v>0</v>
      </c>
      <c r="J77" s="64">
        <v>0</v>
      </c>
      <c r="K77" s="62">
        <v>0</v>
      </c>
      <c r="L77" s="63">
        <v>0</v>
      </c>
      <c r="M77" s="218">
        <v>1</v>
      </c>
      <c r="N77" s="218">
        <v>2</v>
      </c>
      <c r="O77" s="219">
        <v>2</v>
      </c>
      <c r="P77" s="217">
        <v>2</v>
      </c>
      <c r="Q77" s="218">
        <v>2</v>
      </c>
      <c r="R77" s="218">
        <v>2</v>
      </c>
      <c r="S77" s="218">
        <v>4</v>
      </c>
      <c r="T77" s="219">
        <v>11</v>
      </c>
      <c r="U77" s="217">
        <v>4</v>
      </c>
      <c r="V77" s="218">
        <v>5</v>
      </c>
      <c r="W77" s="218">
        <v>5</v>
      </c>
      <c r="X77" s="218">
        <v>6</v>
      </c>
      <c r="Y77" s="219">
        <v>20</v>
      </c>
      <c r="Z77" s="217">
        <v>7</v>
      </c>
      <c r="AA77" s="218">
        <v>8</v>
      </c>
      <c r="AB77" s="218">
        <v>9</v>
      </c>
      <c r="AC77" s="218">
        <v>10</v>
      </c>
      <c r="AD77" s="219">
        <v>33</v>
      </c>
      <c r="AE77" s="217">
        <v>10</v>
      </c>
      <c r="AF77" s="218">
        <v>10</v>
      </c>
      <c r="AG77" s="218">
        <v>11</v>
      </c>
      <c r="AH77" s="218">
        <v>11</v>
      </c>
      <c r="AI77" s="219">
        <v>43</v>
      </c>
      <c r="AJ77" s="217">
        <v>13</v>
      </c>
      <c r="AK77" s="218">
        <v>10</v>
      </c>
      <c r="AL77" s="218"/>
      <c r="AM77" s="218"/>
      <c r="AN77" s="219">
        <v>23</v>
      </c>
      <c r="AO77" s="17"/>
      <c r="AP77" s="17"/>
      <c r="AQ77" s="17"/>
      <c r="AR77" s="17"/>
      <c r="AS77" s="17"/>
      <c r="AT77" s="17"/>
      <c r="AU77" s="17"/>
      <c r="AV77" s="17"/>
      <c r="AW77" s="11"/>
      <c r="AX77" s="11"/>
      <c r="AY77" s="11"/>
      <c r="AZ77" s="11"/>
      <c r="BA77" s="11"/>
      <c r="BB77" s="11"/>
      <c r="BC77" s="11"/>
      <c r="BD77" s="11"/>
      <c r="BE77" s="17"/>
      <c r="BF77" s="17"/>
      <c r="BG77" s="17"/>
      <c r="BH77" s="17"/>
      <c r="BI77" s="11"/>
      <c r="BJ77" s="11"/>
      <c r="BK77" s="12"/>
      <c r="BL77" s="18"/>
      <c r="BM77" s="18"/>
      <c r="BN77" s="18"/>
      <c r="BO77" s="18"/>
      <c r="BP77" s="18"/>
      <c r="BQ77" s="12"/>
      <c r="BR77" s="17"/>
      <c r="BS77" s="17"/>
      <c r="BT77" s="17"/>
      <c r="BU77" s="11"/>
      <c r="BV77" s="11"/>
      <c r="BW77" s="12"/>
      <c r="BX77" s="12"/>
      <c r="BY77" s="12"/>
    </row>
    <row r="78" spans="3:77" ht="5.25" customHeight="1" x14ac:dyDescent="0.3">
      <c r="C78" s="10"/>
      <c r="D78" s="31"/>
      <c r="E78" s="88"/>
      <c r="F78" s="34"/>
      <c r="G78" s="34"/>
      <c r="H78" s="34"/>
      <c r="I78" s="34"/>
      <c r="J78" s="34"/>
      <c r="K78" s="34"/>
      <c r="L78" s="34"/>
      <c r="M78" s="34"/>
      <c r="N78" s="34"/>
      <c r="O78" s="34"/>
      <c r="P78" s="133"/>
      <c r="Q78" s="34"/>
      <c r="R78" s="34"/>
      <c r="S78" s="34"/>
      <c r="T78" s="34"/>
      <c r="U78" s="34"/>
      <c r="V78" s="34"/>
      <c r="W78" s="34"/>
      <c r="X78" s="34"/>
      <c r="Y78" s="34"/>
      <c r="Z78" s="34"/>
      <c r="AA78" s="34"/>
      <c r="AB78" s="34"/>
      <c r="AC78" s="34"/>
      <c r="AD78" s="34"/>
      <c r="AE78" s="35"/>
      <c r="AF78" s="34"/>
      <c r="AG78" s="34"/>
      <c r="AH78" s="34"/>
      <c r="AI78" s="34"/>
      <c r="AJ78" s="35"/>
      <c r="AK78" s="34"/>
      <c r="AL78" s="34"/>
      <c r="AM78" s="34"/>
      <c r="AN78" s="34"/>
      <c r="AO78" s="17"/>
      <c r="AP78" s="17"/>
      <c r="AQ78" s="17"/>
      <c r="AR78" s="17"/>
      <c r="AS78" s="17"/>
      <c r="AT78" s="17"/>
      <c r="AU78" s="17"/>
      <c r="AV78" s="17"/>
      <c r="AW78" s="11"/>
      <c r="AX78" s="11"/>
      <c r="AY78" s="11"/>
      <c r="AZ78" s="11"/>
      <c r="BA78" s="11"/>
      <c r="BB78" s="11"/>
      <c r="BC78" s="11"/>
      <c r="BD78" s="11"/>
      <c r="BE78" s="17"/>
      <c r="BF78" s="17"/>
      <c r="BG78" s="17"/>
      <c r="BH78" s="17"/>
      <c r="BI78" s="11"/>
      <c r="BJ78" s="11"/>
      <c r="BK78" s="12"/>
      <c r="BL78" s="18"/>
      <c r="BM78" s="18"/>
      <c r="BN78" s="18"/>
      <c r="BO78" s="18"/>
      <c r="BP78" s="18"/>
      <c r="BQ78" s="12"/>
      <c r="BR78" s="17"/>
      <c r="BS78" s="17"/>
      <c r="BT78" s="17"/>
      <c r="BU78" s="11"/>
      <c r="BV78" s="11"/>
      <c r="BW78" s="12"/>
      <c r="BX78" s="12"/>
      <c r="BY78" s="12"/>
    </row>
    <row r="79" spans="3:77" ht="15" customHeight="1" x14ac:dyDescent="0.3">
      <c r="C79" s="476" t="s">
        <v>23</v>
      </c>
      <c r="D79" s="167" t="s">
        <v>287</v>
      </c>
      <c r="E79" s="91"/>
      <c r="F79" s="89">
        <v>61</v>
      </c>
      <c r="G79" s="89">
        <v>69</v>
      </c>
      <c r="H79" s="89">
        <v>86</v>
      </c>
      <c r="I79" s="89">
        <v>116</v>
      </c>
      <c r="J79" s="53">
        <v>332</v>
      </c>
      <c r="K79" s="99">
        <v>143</v>
      </c>
      <c r="L79" s="100">
        <v>170</v>
      </c>
      <c r="M79" s="52">
        <v>206</v>
      </c>
      <c r="N79" s="52">
        <v>241</v>
      </c>
      <c r="O79" s="53">
        <v>760</v>
      </c>
      <c r="P79" s="54">
        <v>261</v>
      </c>
      <c r="Q79" s="52">
        <v>302</v>
      </c>
      <c r="R79" s="52">
        <v>344</v>
      </c>
      <c r="S79" s="52">
        <v>384</v>
      </c>
      <c r="T79" s="53">
        <v>1291</v>
      </c>
      <c r="U79" s="54">
        <v>400</v>
      </c>
      <c r="V79" s="52">
        <v>450</v>
      </c>
      <c r="W79" s="52">
        <v>490</v>
      </c>
      <c r="X79" s="52">
        <v>541</v>
      </c>
      <c r="Y79" s="53">
        <v>1881</v>
      </c>
      <c r="Z79" s="54">
        <v>542</v>
      </c>
      <c r="AA79" s="52">
        <v>567</v>
      </c>
      <c r="AB79" s="52">
        <v>631</v>
      </c>
      <c r="AC79" s="52">
        <v>647</v>
      </c>
      <c r="AD79" s="53">
        <v>2387</v>
      </c>
      <c r="AE79" s="54">
        <v>689</v>
      </c>
      <c r="AF79" s="52">
        <v>736</v>
      </c>
      <c r="AG79" s="52">
        <v>790</v>
      </c>
      <c r="AH79" s="52">
        <v>784</v>
      </c>
      <c r="AI79" s="53">
        <v>2999</v>
      </c>
      <c r="AJ79" s="54">
        <v>771</v>
      </c>
      <c r="AK79" s="52">
        <v>908</v>
      </c>
      <c r="AL79" s="52"/>
      <c r="AM79" s="52"/>
      <c r="AN79" s="53">
        <v>1679</v>
      </c>
      <c r="AO79" s="291"/>
      <c r="AP79" s="291"/>
      <c r="AQ79" s="291"/>
      <c r="AR79" s="291"/>
      <c r="AS79" s="291"/>
      <c r="AT79" s="14"/>
      <c r="AU79" s="14"/>
      <c r="AV79" s="14"/>
      <c r="AW79" s="50"/>
      <c r="AX79" s="50"/>
      <c r="AY79" s="50"/>
      <c r="AZ79" s="50"/>
      <c r="BA79" s="50"/>
      <c r="BB79" s="50"/>
      <c r="BC79" s="50"/>
      <c r="BD79" s="50"/>
      <c r="BE79" s="12"/>
      <c r="BF79" s="14"/>
      <c r="BG79" s="14"/>
      <c r="BH79" s="14"/>
      <c r="BI79" s="51"/>
      <c r="BJ79" s="51"/>
      <c r="BK79" s="12"/>
      <c r="BL79" s="14"/>
      <c r="BM79" s="14"/>
      <c r="BN79" s="14"/>
      <c r="BO79" s="14"/>
      <c r="BP79" s="14"/>
      <c r="BQ79" s="12"/>
      <c r="BR79" s="14"/>
      <c r="BS79" s="14"/>
      <c r="BT79" s="14"/>
      <c r="BU79" s="51"/>
      <c r="BV79" s="51"/>
      <c r="BW79" s="12"/>
      <c r="BX79" s="12"/>
      <c r="BY79" s="12"/>
    </row>
    <row r="80" spans="3:77" ht="15" customHeight="1" x14ac:dyDescent="0.3">
      <c r="C80" s="476"/>
      <c r="D80" s="168" t="s">
        <v>285</v>
      </c>
      <c r="E80" s="55"/>
      <c r="F80" s="39">
        <v>0</v>
      </c>
      <c r="G80" s="34">
        <v>0</v>
      </c>
      <c r="H80" s="56">
        <f>+H81/G79</f>
        <v>2.8985507246376812E-2</v>
      </c>
      <c r="I80" s="56">
        <f>+I81/H79</f>
        <v>1.1627906976744186E-2</v>
      </c>
      <c r="J80" s="57">
        <f>+J81/SUM(F79:H79)</f>
        <v>1.3888888888888888E-2</v>
      </c>
      <c r="K80" s="55">
        <f>+K81/I79</f>
        <v>8.6206896551724137E-3</v>
      </c>
      <c r="L80" s="56">
        <f>+L81/K79</f>
        <v>1.3986013986013986E-2</v>
      </c>
      <c r="M80" s="56">
        <f>+M81/L79</f>
        <v>1.1764705882352941E-2</v>
      </c>
      <c r="N80" s="56">
        <f>+N81/M79</f>
        <v>1.4563106796116505E-2</v>
      </c>
      <c r="O80" s="57">
        <f>+O81/SUM(I79,K79:M79)</f>
        <v>1.2598425196850394E-2</v>
      </c>
      <c r="P80" s="55">
        <f>+P81/N79</f>
        <v>1.2448132780082987E-2</v>
      </c>
      <c r="Q80" s="56">
        <f>+Q81/P79</f>
        <v>1.1494252873563218E-2</v>
      </c>
      <c r="R80" s="56">
        <f>+R81/Q79</f>
        <v>1.3245033112582781E-2</v>
      </c>
      <c r="S80" s="56">
        <f>+S81/R79</f>
        <v>1.1627906976744186E-2</v>
      </c>
      <c r="T80" s="57">
        <f>+T81/SUM(N79,P79:R79)</f>
        <v>1.2195121951219513E-2</v>
      </c>
      <c r="U80" s="55">
        <f>+U81/S79</f>
        <v>1.3020833333333334E-2</v>
      </c>
      <c r="V80" s="56">
        <f>+V81/U79</f>
        <v>1.2500000000000001E-2</v>
      </c>
      <c r="W80" s="56">
        <f>+W81/V79</f>
        <v>1.3333333333333334E-2</v>
      </c>
      <c r="X80" s="56">
        <f>+X81/W79</f>
        <v>1.2244897959183673E-2</v>
      </c>
      <c r="Y80" s="57">
        <f>+Y81/SUM(S79,U79:W79)</f>
        <v>1.2180974477958236E-2</v>
      </c>
      <c r="Z80" s="55">
        <f>+Z81/X79</f>
        <v>1.2939001848428836E-2</v>
      </c>
      <c r="AA80" s="56">
        <f>+AA81/Z79</f>
        <v>1.2915129151291513E-2</v>
      </c>
      <c r="AB80" s="56">
        <f>+AB81/AA79</f>
        <v>1.5873015873015872E-2</v>
      </c>
      <c r="AC80" s="56">
        <f>+AC81/AB79</f>
        <v>1.5847860538827259E-2</v>
      </c>
      <c r="AD80" s="57">
        <f>+AD81/SUM(X79,Z79:AB79)</f>
        <v>1.4028934677772907E-2</v>
      </c>
      <c r="AE80" s="55">
        <f>+AE81/AC79</f>
        <v>1.5455950540958269E-2</v>
      </c>
      <c r="AF80" s="56">
        <f>+AF81/AE79</f>
        <v>1.5965166908563134E-2</v>
      </c>
      <c r="AG80" s="56">
        <f>+AG81/AF79</f>
        <v>1.6304347826086956E-2</v>
      </c>
      <c r="AH80" s="56">
        <f>+AH81/AG79</f>
        <v>1.5189873417721518E-2</v>
      </c>
      <c r="AI80" s="57">
        <f>+AI81/SUM(AC79,AE79,AF79,AG79)</f>
        <v>1.5723270440251572E-2</v>
      </c>
      <c r="AJ80" s="55">
        <f>AJ81/AH79</f>
        <v>1.5306122448979591E-2</v>
      </c>
      <c r="AK80" s="56">
        <f>+AK81/AJ79</f>
        <v>1.556420233463035E-2</v>
      </c>
      <c r="AL80" s="56"/>
      <c r="AM80" s="56"/>
      <c r="AN80" s="57">
        <f>+AN81/SUM(AH79,AJ79)</f>
        <v>1.5434083601286173E-2</v>
      </c>
      <c r="AO80" s="370"/>
      <c r="AP80" s="370"/>
      <c r="AQ80" s="14"/>
      <c r="AR80" s="14"/>
      <c r="AS80" s="14"/>
      <c r="AT80" s="14"/>
      <c r="AU80" s="14"/>
      <c r="AV80" s="14"/>
      <c r="AW80" s="50"/>
      <c r="AX80" s="50"/>
      <c r="AY80" s="50"/>
      <c r="AZ80" s="50"/>
      <c r="BA80" s="50"/>
      <c r="BB80" s="50"/>
      <c r="BC80" s="50"/>
      <c r="BD80" s="50"/>
      <c r="BE80" s="12"/>
      <c r="BF80" s="14"/>
      <c r="BG80" s="14"/>
      <c r="BH80" s="14"/>
      <c r="BI80" s="51"/>
      <c r="BJ80" s="51"/>
      <c r="BK80" s="12"/>
      <c r="BL80" s="14"/>
      <c r="BM80" s="14"/>
      <c r="BN80" s="14"/>
      <c r="BO80" s="14"/>
      <c r="BP80" s="14"/>
      <c r="BQ80" s="12"/>
      <c r="BR80" s="14"/>
      <c r="BS80" s="14"/>
      <c r="BT80" s="14"/>
      <c r="BU80" s="51"/>
      <c r="BV80" s="51"/>
      <c r="BW80" s="12"/>
      <c r="BX80" s="12"/>
      <c r="BY80" s="12"/>
    </row>
    <row r="81" spans="3:77" s="2" customFormat="1" ht="15" customHeight="1" x14ac:dyDescent="0.3">
      <c r="C81" s="476"/>
      <c r="D81" s="169" t="s">
        <v>466</v>
      </c>
      <c r="E81" s="58"/>
      <c r="F81" s="58">
        <v>0</v>
      </c>
      <c r="G81" s="82">
        <v>0</v>
      </c>
      <c r="H81" s="221">
        <v>2</v>
      </c>
      <c r="I81" s="221">
        <v>1</v>
      </c>
      <c r="J81" s="222">
        <v>3</v>
      </c>
      <c r="K81" s="220">
        <v>1</v>
      </c>
      <c r="L81" s="221">
        <v>2</v>
      </c>
      <c r="M81" s="221">
        <v>2</v>
      </c>
      <c r="N81" s="221">
        <v>3</v>
      </c>
      <c r="O81" s="222">
        <v>8</v>
      </c>
      <c r="P81" s="220">
        <v>3</v>
      </c>
      <c r="Q81" s="221">
        <v>3</v>
      </c>
      <c r="R81" s="221">
        <v>4</v>
      </c>
      <c r="S81" s="221">
        <v>4</v>
      </c>
      <c r="T81" s="222">
        <v>14</v>
      </c>
      <c r="U81" s="220">
        <v>5</v>
      </c>
      <c r="V81" s="221">
        <v>5</v>
      </c>
      <c r="W81" s="221">
        <v>6</v>
      </c>
      <c r="X81" s="221">
        <v>6</v>
      </c>
      <c r="Y81" s="222">
        <v>21</v>
      </c>
      <c r="Z81" s="220">
        <v>7</v>
      </c>
      <c r="AA81" s="221">
        <v>7</v>
      </c>
      <c r="AB81" s="221">
        <v>9</v>
      </c>
      <c r="AC81" s="221">
        <v>10</v>
      </c>
      <c r="AD81" s="222">
        <v>32</v>
      </c>
      <c r="AE81" s="220">
        <v>10</v>
      </c>
      <c r="AF81" s="221">
        <v>11</v>
      </c>
      <c r="AG81" s="221">
        <v>12</v>
      </c>
      <c r="AH81" s="221">
        <v>12</v>
      </c>
      <c r="AI81" s="222">
        <v>45</v>
      </c>
      <c r="AJ81" s="220">
        <v>12</v>
      </c>
      <c r="AK81" s="221">
        <v>12</v>
      </c>
      <c r="AL81" s="221"/>
      <c r="AM81" s="221"/>
      <c r="AN81" s="222">
        <v>24</v>
      </c>
      <c r="AO81" s="21"/>
      <c r="AP81" s="21"/>
      <c r="AQ81" s="21"/>
      <c r="AR81" s="21"/>
      <c r="AS81" s="21"/>
      <c r="AT81" s="21"/>
      <c r="AU81" s="21"/>
      <c r="AV81" s="21"/>
      <c r="AW81" s="92"/>
      <c r="AX81" s="92"/>
      <c r="AY81" s="92"/>
      <c r="AZ81" s="92"/>
      <c r="BA81" s="22"/>
      <c r="BB81" s="22"/>
      <c r="BC81" s="22"/>
      <c r="BD81" s="22"/>
      <c r="BE81" s="21"/>
      <c r="BF81" s="21"/>
      <c r="BG81" s="21"/>
      <c r="BH81" s="21"/>
      <c r="BI81" s="22"/>
      <c r="BJ81" s="22"/>
      <c r="BK81" s="20"/>
      <c r="BL81" s="28"/>
      <c r="BM81" s="28"/>
      <c r="BN81" s="28"/>
      <c r="BO81" s="28"/>
      <c r="BP81" s="28"/>
      <c r="BQ81" s="20"/>
      <c r="BR81" s="21"/>
      <c r="BS81" s="21"/>
      <c r="BT81" s="21"/>
      <c r="BU81" s="22"/>
      <c r="BV81" s="22"/>
      <c r="BW81" s="20"/>
      <c r="BX81" s="20"/>
      <c r="BY81" s="20"/>
    </row>
    <row r="82" spans="3:77" ht="15" customHeight="1" x14ac:dyDescent="0.3">
      <c r="C82" s="476"/>
      <c r="D82" s="168" t="s">
        <v>467</v>
      </c>
      <c r="E82" s="60"/>
      <c r="F82" s="287">
        <v>0</v>
      </c>
      <c r="G82" s="342">
        <v>0</v>
      </c>
      <c r="H82" s="61">
        <v>0.82420000000000004</v>
      </c>
      <c r="I82" s="61">
        <v>0.82420000000000004</v>
      </c>
      <c r="J82" s="239">
        <v>0.82420000000000004</v>
      </c>
      <c r="K82" s="60">
        <v>0.82420000000000004</v>
      </c>
      <c r="L82" s="61">
        <v>0.82420000000000004</v>
      </c>
      <c r="M82" s="61">
        <v>0.82420000000000004</v>
      </c>
      <c r="N82" s="61">
        <v>0.82420000000000004</v>
      </c>
      <c r="O82" s="239">
        <v>0.82420000000000004</v>
      </c>
      <c r="P82" s="60">
        <v>0.82420000000000004</v>
      </c>
      <c r="Q82" s="61">
        <v>0.82420000000000004</v>
      </c>
      <c r="R82" s="61">
        <v>0.82420000000000004</v>
      </c>
      <c r="S82" s="61">
        <v>0.82420000000000004</v>
      </c>
      <c r="T82" s="239">
        <v>0.82420000000000004</v>
      </c>
      <c r="U82" s="60">
        <v>0.82420000000000004</v>
      </c>
      <c r="V82" s="61">
        <v>0.82420000000000004</v>
      </c>
      <c r="W82" s="61">
        <v>0.82420000000000004</v>
      </c>
      <c r="X82" s="61">
        <v>0.82420000000000004</v>
      </c>
      <c r="Y82" s="239">
        <v>0.82420000000000004</v>
      </c>
      <c r="Z82" s="60">
        <v>0.82420000000000004</v>
      </c>
      <c r="AA82" s="61">
        <v>0.82420000000000004</v>
      </c>
      <c r="AB82" s="61">
        <v>0.86209999999999998</v>
      </c>
      <c r="AC82" s="61">
        <v>0.86209999999999998</v>
      </c>
      <c r="AD82" s="239">
        <v>0.84630000000000005</v>
      </c>
      <c r="AE82" s="60">
        <v>0.9</v>
      </c>
      <c r="AF82" s="61">
        <v>0.81820000000000004</v>
      </c>
      <c r="AG82" s="61">
        <v>0.83330000000000004</v>
      </c>
      <c r="AH82" s="61">
        <v>0.91669999999999996</v>
      </c>
      <c r="AI82" s="239">
        <v>0.86670000000000003</v>
      </c>
      <c r="AJ82" s="60">
        <v>0.91669999999999996</v>
      </c>
      <c r="AK82" s="61">
        <v>0.83330000000000004</v>
      </c>
      <c r="AL82" s="377"/>
      <c r="AM82" s="61"/>
      <c r="AN82" s="239">
        <v>0.875</v>
      </c>
      <c r="AO82" s="240"/>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240"/>
      <c r="BO82" s="18"/>
      <c r="BP82" s="18"/>
      <c r="BQ82" s="12"/>
      <c r="BR82" s="17"/>
      <c r="BS82" s="17"/>
      <c r="BT82" s="17"/>
      <c r="BU82" s="11"/>
      <c r="BV82" s="11"/>
      <c r="BW82" s="12"/>
      <c r="BX82" s="12"/>
      <c r="BY82" s="12"/>
    </row>
    <row r="83" spans="3:77" ht="15" customHeight="1" x14ac:dyDescent="0.3">
      <c r="C83" s="477"/>
      <c r="D83" s="170" t="s">
        <v>286</v>
      </c>
      <c r="E83" s="62"/>
      <c r="F83" s="62">
        <v>0</v>
      </c>
      <c r="G83" s="63">
        <v>0</v>
      </c>
      <c r="H83" s="218">
        <v>1</v>
      </c>
      <c r="I83" s="218">
        <v>1</v>
      </c>
      <c r="J83" s="219">
        <v>2</v>
      </c>
      <c r="K83" s="217">
        <v>1</v>
      </c>
      <c r="L83" s="218">
        <v>1</v>
      </c>
      <c r="M83" s="218">
        <v>2</v>
      </c>
      <c r="N83" s="218">
        <v>2</v>
      </c>
      <c r="O83" s="219">
        <v>6</v>
      </c>
      <c r="P83" s="217">
        <v>3</v>
      </c>
      <c r="Q83" s="218">
        <v>3</v>
      </c>
      <c r="R83" s="218">
        <v>3</v>
      </c>
      <c r="S83" s="218">
        <v>4</v>
      </c>
      <c r="T83" s="219">
        <v>12</v>
      </c>
      <c r="U83" s="217">
        <v>4</v>
      </c>
      <c r="V83" s="218">
        <v>4</v>
      </c>
      <c r="W83" s="218">
        <v>5</v>
      </c>
      <c r="X83" s="218">
        <v>5</v>
      </c>
      <c r="Y83" s="219">
        <v>18</v>
      </c>
      <c r="Z83" s="217">
        <v>6</v>
      </c>
      <c r="AA83" s="218">
        <v>5</v>
      </c>
      <c r="AB83" s="218">
        <v>8</v>
      </c>
      <c r="AC83" s="218">
        <v>9</v>
      </c>
      <c r="AD83" s="219">
        <v>27</v>
      </c>
      <c r="AE83" s="217">
        <v>9</v>
      </c>
      <c r="AF83" s="218">
        <v>9</v>
      </c>
      <c r="AG83" s="218">
        <v>10</v>
      </c>
      <c r="AH83" s="218">
        <v>11</v>
      </c>
      <c r="AI83" s="219">
        <v>39</v>
      </c>
      <c r="AJ83" s="217">
        <v>11</v>
      </c>
      <c r="AK83" s="218">
        <v>10</v>
      </c>
      <c r="AL83" s="218"/>
      <c r="AM83" s="218"/>
      <c r="AN83" s="219">
        <v>21</v>
      </c>
      <c r="AO83" s="17"/>
      <c r="AP83" s="17"/>
      <c r="AQ83" s="17"/>
      <c r="AR83" s="17"/>
      <c r="AS83" s="17"/>
      <c r="AT83" s="17"/>
      <c r="AU83" s="17"/>
      <c r="AV83" s="17"/>
      <c r="AW83" s="11"/>
      <c r="AX83" s="11"/>
      <c r="AY83" s="11"/>
      <c r="AZ83" s="11"/>
      <c r="BA83" s="11"/>
      <c r="BB83" s="11"/>
      <c r="BC83" s="11"/>
      <c r="BD83" s="11"/>
      <c r="BE83" s="17"/>
      <c r="BF83" s="17"/>
      <c r="BG83" s="17"/>
      <c r="BH83" s="17"/>
      <c r="BI83" s="11"/>
      <c r="BJ83" s="11"/>
      <c r="BK83" s="12"/>
      <c r="BL83" s="18"/>
      <c r="BM83" s="18"/>
      <c r="BN83" s="18"/>
      <c r="BO83" s="18"/>
      <c r="BP83" s="18"/>
      <c r="BQ83" s="12"/>
      <c r="BR83" s="17"/>
      <c r="BS83" s="17"/>
      <c r="BT83" s="17"/>
      <c r="BU83" s="11"/>
      <c r="BV83" s="11"/>
      <c r="BW83" s="12"/>
      <c r="BX83" s="12"/>
      <c r="BY83" s="12"/>
    </row>
    <row r="84" spans="3:77" ht="5.25" customHeight="1" x14ac:dyDescent="0.3">
      <c r="C84" s="10"/>
      <c r="D84" s="31"/>
      <c r="E84" s="88"/>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5"/>
      <c r="AF84" s="34"/>
      <c r="AG84" s="34"/>
      <c r="AH84" s="34"/>
      <c r="AI84" s="34"/>
      <c r="AJ84" s="35"/>
      <c r="AK84" s="34"/>
      <c r="AL84" s="34"/>
      <c r="AM84" s="34"/>
      <c r="AN84" s="34"/>
      <c r="AO84" s="17"/>
      <c r="AP84" s="17"/>
      <c r="AQ84" s="17"/>
      <c r="AR84" s="17"/>
      <c r="AS84" s="17"/>
      <c r="AT84" s="17"/>
      <c r="AU84" s="17"/>
      <c r="AV84" s="17"/>
      <c r="AW84" s="11"/>
      <c r="AX84" s="11"/>
      <c r="AY84" s="11"/>
      <c r="AZ84" s="11"/>
      <c r="BA84" s="11"/>
      <c r="BB84" s="11"/>
      <c r="BC84" s="11"/>
      <c r="BD84" s="11"/>
      <c r="BE84" s="17"/>
      <c r="BF84" s="17"/>
      <c r="BG84" s="17"/>
      <c r="BH84" s="17"/>
      <c r="BI84" s="11"/>
      <c r="BJ84" s="11"/>
      <c r="BK84" s="12"/>
      <c r="BL84" s="18"/>
      <c r="BM84" s="18"/>
      <c r="BN84" s="18"/>
      <c r="BO84" s="18"/>
      <c r="BP84" s="18"/>
      <c r="BQ84" s="12"/>
      <c r="BR84" s="17"/>
      <c r="BS84" s="17"/>
      <c r="BT84" s="17"/>
      <c r="BU84" s="11"/>
      <c r="BV84" s="11"/>
      <c r="BW84" s="12"/>
      <c r="BX84" s="12"/>
      <c r="BY84" s="12"/>
    </row>
    <row r="85" spans="3:77" ht="15" customHeight="1" x14ac:dyDescent="0.3">
      <c r="C85" s="476" t="s">
        <v>180</v>
      </c>
      <c r="D85" s="167" t="s">
        <v>293</v>
      </c>
      <c r="E85" s="91"/>
      <c r="F85" s="36">
        <v>0</v>
      </c>
      <c r="G85" s="37">
        <v>0</v>
      </c>
      <c r="H85" s="37">
        <v>0</v>
      </c>
      <c r="I85" s="37">
        <v>0</v>
      </c>
      <c r="J85" s="38">
        <v>0</v>
      </c>
      <c r="K85" s="36">
        <v>0</v>
      </c>
      <c r="L85" s="37">
        <v>0</v>
      </c>
      <c r="M85" s="37">
        <v>0</v>
      </c>
      <c r="N85" s="37">
        <v>0</v>
      </c>
      <c r="O85" s="38">
        <v>0</v>
      </c>
      <c r="P85" s="36">
        <v>0</v>
      </c>
      <c r="Q85" s="37">
        <v>0</v>
      </c>
      <c r="R85" s="37">
        <v>0</v>
      </c>
      <c r="S85" s="37">
        <v>0</v>
      </c>
      <c r="T85" s="38">
        <v>0</v>
      </c>
      <c r="U85" s="36">
        <v>0</v>
      </c>
      <c r="V85" s="37">
        <v>0</v>
      </c>
      <c r="W85" s="37">
        <v>0</v>
      </c>
      <c r="X85" s="37">
        <v>0</v>
      </c>
      <c r="Y85" s="38">
        <v>0</v>
      </c>
      <c r="Z85" s="36">
        <v>0</v>
      </c>
      <c r="AA85" s="37">
        <v>0</v>
      </c>
      <c r="AB85" s="37">
        <v>0</v>
      </c>
      <c r="AC85" s="37">
        <v>0</v>
      </c>
      <c r="AD85" s="38">
        <v>0</v>
      </c>
      <c r="AE85" s="36">
        <v>0</v>
      </c>
      <c r="AF85" s="37">
        <v>0</v>
      </c>
      <c r="AG85" s="433" t="s">
        <v>327</v>
      </c>
      <c r="AH85" s="433" t="s">
        <v>327</v>
      </c>
      <c r="AI85" s="434" t="s">
        <v>327</v>
      </c>
      <c r="AJ85" s="435" t="s">
        <v>327</v>
      </c>
      <c r="AK85" s="433" t="s">
        <v>327</v>
      </c>
      <c r="AL85" s="429"/>
      <c r="AM85" s="429"/>
      <c r="AN85" s="434" t="s">
        <v>327</v>
      </c>
      <c r="AO85" s="291"/>
      <c r="AP85" s="291"/>
      <c r="AQ85" s="291"/>
      <c r="AR85" s="291"/>
      <c r="AS85" s="291"/>
      <c r="AT85" s="14"/>
      <c r="AU85" s="14"/>
      <c r="AV85" s="14"/>
      <c r="AW85" s="50"/>
      <c r="AX85" s="50"/>
      <c r="AY85" s="50"/>
      <c r="AZ85" s="50"/>
      <c r="BA85" s="50"/>
      <c r="BB85" s="50"/>
      <c r="BC85" s="50"/>
      <c r="BD85" s="50"/>
      <c r="BE85" s="12"/>
      <c r="BF85" s="14"/>
      <c r="BG85" s="14"/>
      <c r="BH85" s="14"/>
      <c r="BI85" s="51"/>
      <c r="BJ85" s="51"/>
      <c r="BK85" s="12"/>
      <c r="BL85" s="14"/>
      <c r="BM85" s="14"/>
      <c r="BN85" s="14"/>
      <c r="BO85" s="14"/>
      <c r="BP85" s="14"/>
      <c r="BQ85" s="12"/>
      <c r="BR85" s="14"/>
      <c r="BS85" s="14"/>
      <c r="BT85" s="14"/>
      <c r="BU85" s="51"/>
      <c r="BV85" s="51"/>
      <c r="BW85" s="12"/>
      <c r="BX85" s="12"/>
      <c r="BY85" s="12"/>
    </row>
    <row r="86" spans="3:77" ht="15" customHeight="1" x14ac:dyDescent="0.3">
      <c r="C86" s="476"/>
      <c r="D86" s="168" t="s">
        <v>285</v>
      </c>
      <c r="E86" s="55"/>
      <c r="F86" s="39">
        <v>0</v>
      </c>
      <c r="G86" s="34">
        <v>0</v>
      </c>
      <c r="H86" s="34">
        <v>0</v>
      </c>
      <c r="I86" s="34">
        <v>0</v>
      </c>
      <c r="J86" s="40">
        <v>0</v>
      </c>
      <c r="K86" s="39">
        <v>0</v>
      </c>
      <c r="L86" s="34">
        <v>0</v>
      </c>
      <c r="M86" s="34">
        <v>0</v>
      </c>
      <c r="N86" s="34">
        <v>0</v>
      </c>
      <c r="O86" s="40">
        <v>0</v>
      </c>
      <c r="P86" s="39">
        <v>0</v>
      </c>
      <c r="Q86" s="34">
        <v>0</v>
      </c>
      <c r="R86" s="34">
        <v>0</v>
      </c>
      <c r="S86" s="34">
        <v>0</v>
      </c>
      <c r="T86" s="40">
        <v>0</v>
      </c>
      <c r="U86" s="39">
        <v>0</v>
      </c>
      <c r="V86" s="34">
        <v>0</v>
      </c>
      <c r="W86" s="34">
        <v>0</v>
      </c>
      <c r="X86" s="34">
        <v>0</v>
      </c>
      <c r="Y86" s="40">
        <v>0</v>
      </c>
      <c r="Z86" s="39">
        <v>0</v>
      </c>
      <c r="AA86" s="34">
        <v>0</v>
      </c>
      <c r="AB86" s="34">
        <v>0</v>
      </c>
      <c r="AC86" s="34">
        <v>0</v>
      </c>
      <c r="AD86" s="40">
        <v>0</v>
      </c>
      <c r="AE86" s="39">
        <v>0</v>
      </c>
      <c r="AF86" s="34">
        <v>0</v>
      </c>
      <c r="AG86" s="34">
        <v>0</v>
      </c>
      <c r="AH86" s="436" t="s">
        <v>327</v>
      </c>
      <c r="AI86" s="437" t="s">
        <v>327</v>
      </c>
      <c r="AJ86" s="438" t="s">
        <v>327</v>
      </c>
      <c r="AK86" s="436" t="s">
        <v>327</v>
      </c>
      <c r="AL86" s="425"/>
      <c r="AM86" s="425"/>
      <c r="AN86" s="437" t="s">
        <v>327</v>
      </c>
      <c r="AO86" s="370"/>
      <c r="AP86" s="370"/>
      <c r="AQ86" s="14"/>
      <c r="AR86" s="14"/>
      <c r="AS86" s="14"/>
      <c r="AT86" s="14"/>
      <c r="AU86" s="14"/>
      <c r="AV86" s="14"/>
      <c r="AW86" s="50"/>
      <c r="AX86" s="50"/>
      <c r="AY86" s="50"/>
      <c r="AZ86" s="50"/>
      <c r="BA86" s="50"/>
      <c r="BB86" s="50"/>
      <c r="BC86" s="50"/>
      <c r="BD86" s="50"/>
      <c r="BE86" s="12"/>
      <c r="BF86" s="14"/>
      <c r="BG86" s="14"/>
      <c r="BH86" s="14"/>
      <c r="BI86" s="51"/>
      <c r="BJ86" s="51"/>
      <c r="BK86" s="12"/>
      <c r="BL86" s="14"/>
      <c r="BM86" s="14"/>
      <c r="BN86" s="14"/>
      <c r="BO86" s="14"/>
      <c r="BP86" s="14"/>
      <c r="BQ86" s="12"/>
      <c r="BR86" s="14"/>
      <c r="BS86" s="14"/>
      <c r="BT86" s="14"/>
      <c r="BU86" s="51"/>
      <c r="BV86" s="51"/>
      <c r="BW86" s="12"/>
      <c r="BX86" s="12"/>
      <c r="BY86" s="12"/>
    </row>
    <row r="87" spans="3:77" s="2" customFormat="1" ht="15" customHeight="1" x14ac:dyDescent="0.3">
      <c r="C87" s="476"/>
      <c r="D87" s="169" t="s">
        <v>466</v>
      </c>
      <c r="E87" s="58"/>
      <c r="F87" s="58">
        <v>0</v>
      </c>
      <c r="G87" s="82">
        <v>0</v>
      </c>
      <c r="H87" s="82">
        <v>0</v>
      </c>
      <c r="I87" s="82">
        <v>0</v>
      </c>
      <c r="J87" s="59">
        <v>0</v>
      </c>
      <c r="K87" s="58">
        <v>0</v>
      </c>
      <c r="L87" s="82">
        <v>0</v>
      </c>
      <c r="M87" s="82">
        <v>0</v>
      </c>
      <c r="N87" s="82">
        <v>0</v>
      </c>
      <c r="O87" s="59">
        <v>0</v>
      </c>
      <c r="P87" s="58">
        <v>0</v>
      </c>
      <c r="Q87" s="82">
        <v>0</v>
      </c>
      <c r="R87" s="82">
        <v>0</v>
      </c>
      <c r="S87" s="82">
        <v>0</v>
      </c>
      <c r="T87" s="59">
        <v>0</v>
      </c>
      <c r="U87" s="58">
        <v>0</v>
      </c>
      <c r="V87" s="82">
        <v>0</v>
      </c>
      <c r="W87" s="82">
        <v>0</v>
      </c>
      <c r="X87" s="82">
        <v>0</v>
      </c>
      <c r="Y87" s="59">
        <v>0</v>
      </c>
      <c r="Z87" s="58">
        <v>0</v>
      </c>
      <c r="AA87" s="82">
        <v>0</v>
      </c>
      <c r="AB87" s="82">
        <v>0</v>
      </c>
      <c r="AC87" s="82">
        <v>0</v>
      </c>
      <c r="AD87" s="59">
        <v>0</v>
      </c>
      <c r="AE87" s="58">
        <v>0</v>
      </c>
      <c r="AF87" s="82">
        <v>0</v>
      </c>
      <c r="AG87" s="82">
        <v>0</v>
      </c>
      <c r="AH87" s="221">
        <v>5</v>
      </c>
      <c r="AI87" s="222">
        <v>5</v>
      </c>
      <c r="AJ87" s="220">
        <v>20</v>
      </c>
      <c r="AK87" s="221">
        <v>26</v>
      </c>
      <c r="AL87" s="221"/>
      <c r="AM87" s="221"/>
      <c r="AN87" s="222">
        <v>46</v>
      </c>
      <c r="AO87" s="426"/>
      <c r="AP87" s="426"/>
      <c r="AQ87" s="21"/>
      <c r="AR87" s="21"/>
      <c r="AS87" s="21"/>
      <c r="AT87" s="21"/>
      <c r="AU87" s="21"/>
      <c r="AV87" s="21"/>
      <c r="AW87" s="92"/>
      <c r="AX87" s="92"/>
      <c r="AY87" s="92"/>
      <c r="AZ87" s="92"/>
      <c r="BA87" s="22"/>
      <c r="BB87" s="22"/>
      <c r="BC87" s="22"/>
      <c r="BD87" s="22"/>
      <c r="BE87" s="21"/>
      <c r="BF87" s="21"/>
      <c r="BG87" s="21"/>
      <c r="BH87" s="21"/>
      <c r="BI87" s="22"/>
      <c r="BJ87" s="22"/>
      <c r="BK87" s="20"/>
      <c r="BL87" s="28"/>
      <c r="BM87" s="28"/>
      <c r="BN87" s="28"/>
      <c r="BO87" s="28"/>
      <c r="BP87" s="28"/>
      <c r="BQ87" s="20"/>
      <c r="BR87" s="21"/>
      <c r="BS87" s="21"/>
      <c r="BT87" s="21"/>
      <c r="BU87" s="22"/>
      <c r="BV87" s="22"/>
      <c r="BW87" s="20"/>
      <c r="BX87" s="20"/>
      <c r="BY87" s="20"/>
    </row>
    <row r="88" spans="3:77" ht="15" customHeight="1" x14ac:dyDescent="0.3">
      <c r="C88" s="476"/>
      <c r="D88" s="168" t="s">
        <v>467</v>
      </c>
      <c r="E88" s="60"/>
      <c r="F88" s="287">
        <v>0</v>
      </c>
      <c r="G88" s="342">
        <v>0</v>
      </c>
      <c r="H88" s="342">
        <v>0</v>
      </c>
      <c r="I88" s="342">
        <v>0</v>
      </c>
      <c r="J88" s="286">
        <v>0</v>
      </c>
      <c r="K88" s="287">
        <v>0</v>
      </c>
      <c r="L88" s="342">
        <v>0</v>
      </c>
      <c r="M88" s="342">
        <v>0</v>
      </c>
      <c r="N88" s="342">
        <v>0</v>
      </c>
      <c r="O88" s="286">
        <v>0</v>
      </c>
      <c r="P88" s="287">
        <v>0</v>
      </c>
      <c r="Q88" s="342">
        <v>0</v>
      </c>
      <c r="R88" s="342">
        <v>0</v>
      </c>
      <c r="S88" s="342">
        <v>0</v>
      </c>
      <c r="T88" s="286">
        <v>0</v>
      </c>
      <c r="U88" s="287">
        <v>0</v>
      </c>
      <c r="V88" s="342">
        <v>0</v>
      </c>
      <c r="W88" s="342">
        <v>0</v>
      </c>
      <c r="X88" s="342">
        <v>0</v>
      </c>
      <c r="Y88" s="286">
        <v>0</v>
      </c>
      <c r="Z88" s="287">
        <v>0</v>
      </c>
      <c r="AA88" s="342">
        <v>0</v>
      </c>
      <c r="AB88" s="342">
        <v>0</v>
      </c>
      <c r="AC88" s="342">
        <v>0</v>
      </c>
      <c r="AD88" s="286">
        <v>0</v>
      </c>
      <c r="AE88" s="287">
        <v>0</v>
      </c>
      <c r="AF88" s="342">
        <v>0</v>
      </c>
      <c r="AG88" s="342">
        <v>0</v>
      </c>
      <c r="AH88" s="61">
        <v>1</v>
      </c>
      <c r="AI88" s="239">
        <v>1</v>
      </c>
      <c r="AJ88" s="60">
        <v>1</v>
      </c>
      <c r="AK88" s="61">
        <v>1</v>
      </c>
      <c r="AL88" s="377"/>
      <c r="AM88" s="61"/>
      <c r="AN88" s="239">
        <v>1</v>
      </c>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240"/>
      <c r="BK88" s="240"/>
      <c r="BL88" s="240"/>
      <c r="BM88" s="240"/>
      <c r="BN88" s="240"/>
      <c r="BO88" s="18"/>
      <c r="BP88" s="18"/>
      <c r="BQ88" s="12"/>
      <c r="BR88" s="17"/>
      <c r="BS88" s="17"/>
      <c r="BT88" s="17"/>
      <c r="BU88" s="11"/>
      <c r="BV88" s="11"/>
      <c r="BW88" s="12"/>
      <c r="BX88" s="12"/>
      <c r="BY88" s="12"/>
    </row>
    <row r="89" spans="3:77" ht="15" customHeight="1" x14ac:dyDescent="0.3">
      <c r="C89" s="477"/>
      <c r="D89" s="170" t="s">
        <v>286</v>
      </c>
      <c r="E89" s="62"/>
      <c r="F89" s="62">
        <v>0</v>
      </c>
      <c r="G89" s="63">
        <v>0</v>
      </c>
      <c r="H89" s="63">
        <v>0</v>
      </c>
      <c r="I89" s="63">
        <v>0</v>
      </c>
      <c r="J89" s="64">
        <v>0</v>
      </c>
      <c r="K89" s="62">
        <v>0</v>
      </c>
      <c r="L89" s="63">
        <v>0</v>
      </c>
      <c r="M89" s="63">
        <v>0</v>
      </c>
      <c r="N89" s="63">
        <v>0</v>
      </c>
      <c r="O89" s="64">
        <v>0</v>
      </c>
      <c r="P89" s="62">
        <v>0</v>
      </c>
      <c r="Q89" s="63">
        <v>0</v>
      </c>
      <c r="R89" s="63">
        <v>0</v>
      </c>
      <c r="S89" s="63">
        <v>0</v>
      </c>
      <c r="T89" s="64">
        <v>0</v>
      </c>
      <c r="U89" s="62">
        <v>0</v>
      </c>
      <c r="V89" s="63">
        <v>0</v>
      </c>
      <c r="W89" s="63">
        <v>0</v>
      </c>
      <c r="X89" s="63">
        <v>0</v>
      </c>
      <c r="Y89" s="64">
        <v>0</v>
      </c>
      <c r="Z89" s="62">
        <v>0</v>
      </c>
      <c r="AA89" s="63">
        <v>0</v>
      </c>
      <c r="AB89" s="63">
        <v>0</v>
      </c>
      <c r="AC89" s="63">
        <v>0</v>
      </c>
      <c r="AD89" s="64">
        <v>0</v>
      </c>
      <c r="AE89" s="62">
        <v>0</v>
      </c>
      <c r="AF89" s="63">
        <v>0</v>
      </c>
      <c r="AG89" s="63">
        <v>0</v>
      </c>
      <c r="AH89" s="218">
        <v>5</v>
      </c>
      <c r="AI89" s="219">
        <v>5</v>
      </c>
      <c r="AJ89" s="217">
        <v>20</v>
      </c>
      <c r="AK89" s="218">
        <v>26</v>
      </c>
      <c r="AL89" s="218"/>
      <c r="AM89" s="218"/>
      <c r="AN89" s="219">
        <v>46</v>
      </c>
      <c r="AO89" s="17"/>
      <c r="AP89" s="17"/>
      <c r="AQ89" s="17"/>
      <c r="AR89" s="17"/>
      <c r="AS89" s="17"/>
      <c r="AT89" s="17"/>
      <c r="AU89" s="17"/>
      <c r="AV89" s="17"/>
      <c r="AW89" s="11"/>
      <c r="AX89" s="11"/>
      <c r="AY89" s="11"/>
      <c r="AZ89" s="11"/>
      <c r="BA89" s="11"/>
      <c r="BB89" s="11"/>
      <c r="BC89" s="11"/>
      <c r="BD89" s="11"/>
      <c r="BE89" s="17"/>
      <c r="BF89" s="17"/>
      <c r="BG89" s="17"/>
      <c r="BH89" s="17"/>
      <c r="BI89" s="11"/>
      <c r="BJ89" s="11"/>
      <c r="BK89" s="12"/>
      <c r="BL89" s="18"/>
      <c r="BM89" s="18"/>
      <c r="BN89" s="18"/>
      <c r="BO89" s="18"/>
      <c r="BP89" s="18"/>
      <c r="BQ89" s="12"/>
      <c r="BR89" s="17"/>
      <c r="BS89" s="17"/>
      <c r="BT89" s="17"/>
      <c r="BU89" s="11"/>
      <c r="BV89" s="11"/>
      <c r="BW89" s="12"/>
      <c r="BX89" s="12"/>
      <c r="BY89" s="12"/>
    </row>
    <row r="90" spans="3:77" ht="5.25" customHeight="1" x14ac:dyDescent="0.3">
      <c r="C90" s="10"/>
      <c r="D90" s="31"/>
      <c r="E90" s="88"/>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5"/>
      <c r="AF90" s="34"/>
      <c r="AG90" s="34"/>
      <c r="AH90" s="34"/>
      <c r="AI90" s="34"/>
      <c r="AJ90" s="35"/>
      <c r="AK90" s="34"/>
      <c r="AL90" s="34"/>
      <c r="AM90" s="34"/>
      <c r="AN90" s="34"/>
      <c r="AO90" s="17"/>
      <c r="AP90" s="17"/>
      <c r="AQ90" s="17"/>
      <c r="AR90" s="17"/>
      <c r="AS90" s="17"/>
      <c r="AT90" s="17"/>
      <c r="AU90" s="17"/>
      <c r="AV90" s="17"/>
      <c r="AW90" s="11"/>
      <c r="AX90" s="11"/>
      <c r="AY90" s="11"/>
      <c r="AZ90" s="11"/>
      <c r="BA90" s="11"/>
      <c r="BB90" s="11"/>
      <c r="BC90" s="11"/>
      <c r="BD90" s="11"/>
      <c r="BE90" s="17"/>
      <c r="BF90" s="17"/>
      <c r="BG90" s="17"/>
      <c r="BH90" s="17"/>
      <c r="BI90" s="11"/>
      <c r="BJ90" s="11"/>
      <c r="BK90" s="12"/>
      <c r="BL90" s="18"/>
      <c r="BM90" s="18"/>
      <c r="BN90" s="18"/>
      <c r="BO90" s="18"/>
      <c r="BP90" s="18"/>
      <c r="BQ90" s="12"/>
      <c r="BR90" s="17"/>
      <c r="BS90" s="17"/>
      <c r="BT90" s="17"/>
      <c r="BU90" s="11"/>
      <c r="BV90" s="11"/>
      <c r="BW90" s="12"/>
      <c r="BX90" s="12"/>
      <c r="BY90" s="12"/>
    </row>
    <row r="91" spans="3:77" s="2" customFormat="1" ht="15" customHeight="1" x14ac:dyDescent="0.3">
      <c r="C91" s="476" t="s">
        <v>24</v>
      </c>
      <c r="D91" s="171" t="s">
        <v>291</v>
      </c>
      <c r="E91" s="93"/>
      <c r="F91" s="223">
        <v>247</v>
      </c>
      <c r="G91" s="224">
        <v>206</v>
      </c>
      <c r="H91" s="224">
        <v>218</v>
      </c>
      <c r="I91" s="224">
        <v>217</v>
      </c>
      <c r="J91" s="225">
        <v>889</v>
      </c>
      <c r="K91" s="223">
        <v>197</v>
      </c>
      <c r="L91" s="224">
        <v>191</v>
      </c>
      <c r="M91" s="224">
        <v>196</v>
      </c>
      <c r="N91" s="224">
        <v>202</v>
      </c>
      <c r="O91" s="225">
        <v>786</v>
      </c>
      <c r="P91" s="223">
        <v>185</v>
      </c>
      <c r="Q91" s="224">
        <v>149</v>
      </c>
      <c r="R91" s="224">
        <v>156</v>
      </c>
      <c r="S91" s="224">
        <v>128</v>
      </c>
      <c r="T91" s="225">
        <v>618</v>
      </c>
      <c r="U91" s="223">
        <v>144</v>
      </c>
      <c r="V91" s="224">
        <v>125</v>
      </c>
      <c r="W91" s="224">
        <v>119</v>
      </c>
      <c r="X91" s="224">
        <v>97</v>
      </c>
      <c r="Y91" s="225">
        <v>484</v>
      </c>
      <c r="Z91" s="223">
        <v>107</v>
      </c>
      <c r="AA91" s="224">
        <v>89</v>
      </c>
      <c r="AB91" s="224">
        <v>96</v>
      </c>
      <c r="AC91" s="224">
        <v>86</v>
      </c>
      <c r="AD91" s="225">
        <v>378</v>
      </c>
      <c r="AE91" s="223">
        <v>105</v>
      </c>
      <c r="AF91" s="224">
        <v>87</v>
      </c>
      <c r="AG91" s="224">
        <v>109</v>
      </c>
      <c r="AH91" s="224">
        <v>76</v>
      </c>
      <c r="AI91" s="225">
        <v>377</v>
      </c>
      <c r="AJ91" s="223">
        <v>95</v>
      </c>
      <c r="AK91" s="224">
        <v>105</v>
      </c>
      <c r="AL91" s="224"/>
      <c r="AM91" s="224"/>
      <c r="AN91" s="225">
        <v>201</v>
      </c>
      <c r="AO91" s="291"/>
      <c r="AP91" s="291"/>
      <c r="AQ91" s="291"/>
      <c r="AR91" s="291"/>
      <c r="AS91" s="291"/>
      <c r="AT91" s="21"/>
      <c r="AU91" s="21"/>
      <c r="AV91" s="21"/>
      <c r="AW91" s="92"/>
      <c r="AX91" s="92"/>
      <c r="AY91" s="92"/>
      <c r="AZ91" s="92"/>
      <c r="BA91" s="22"/>
      <c r="BB91" s="22"/>
      <c r="BC91" s="22"/>
      <c r="BD91" s="22"/>
      <c r="BE91" s="21"/>
      <c r="BF91" s="21"/>
      <c r="BG91" s="21"/>
      <c r="BH91" s="21"/>
      <c r="BI91" s="22"/>
      <c r="BJ91" s="22"/>
      <c r="BK91" s="20"/>
      <c r="BL91" s="28"/>
      <c r="BM91" s="28"/>
      <c r="BN91" s="28"/>
      <c r="BO91" s="28"/>
      <c r="BP91" s="28"/>
      <c r="BQ91" s="20"/>
      <c r="BR91" s="21"/>
      <c r="BS91" s="21"/>
      <c r="BT91" s="21"/>
      <c r="BU91" s="22"/>
      <c r="BV91" s="22"/>
      <c r="BW91" s="20"/>
      <c r="BX91" s="20"/>
      <c r="BY91" s="20"/>
    </row>
    <row r="92" spans="3:77" ht="15" customHeight="1" x14ac:dyDescent="0.3">
      <c r="C92" s="476"/>
      <c r="D92" s="168" t="s">
        <v>467</v>
      </c>
      <c r="E92" s="66"/>
      <c r="F92" s="60">
        <v>0.69640000000000002</v>
      </c>
      <c r="G92" s="61">
        <v>0.68930000000000002</v>
      </c>
      <c r="H92" s="61">
        <v>0.67889999999999995</v>
      </c>
      <c r="I92" s="61">
        <v>0.69120000000000004</v>
      </c>
      <c r="J92" s="239">
        <v>0.68840000000000001</v>
      </c>
      <c r="K92" s="60">
        <v>0.4924</v>
      </c>
      <c r="L92" s="61">
        <v>0.72250000000000003</v>
      </c>
      <c r="M92" s="61">
        <v>0.76019999999999999</v>
      </c>
      <c r="N92" s="61">
        <v>0.66339999999999999</v>
      </c>
      <c r="O92" s="239">
        <v>0.65780000000000005</v>
      </c>
      <c r="P92" s="60">
        <v>0.74050000000000005</v>
      </c>
      <c r="Q92" s="61">
        <v>0.75170000000000003</v>
      </c>
      <c r="R92" s="61">
        <v>0.78210000000000002</v>
      </c>
      <c r="S92" s="61">
        <v>0.77339999999999998</v>
      </c>
      <c r="T92" s="239">
        <v>0.76049999999999995</v>
      </c>
      <c r="U92" s="60">
        <v>0.78469999999999995</v>
      </c>
      <c r="V92" s="61">
        <v>0.78400000000000003</v>
      </c>
      <c r="W92" s="61">
        <v>0.83189999999999997</v>
      </c>
      <c r="X92" s="61">
        <v>0.84540000000000004</v>
      </c>
      <c r="Y92" s="239">
        <v>0.80989999999999995</v>
      </c>
      <c r="Z92" s="60">
        <v>0.83179999999999998</v>
      </c>
      <c r="AA92" s="61">
        <v>0.8427</v>
      </c>
      <c r="AB92" s="61">
        <v>0.875</v>
      </c>
      <c r="AC92" s="61">
        <v>0.88370000000000004</v>
      </c>
      <c r="AD92" s="239">
        <v>0.85980000000000001</v>
      </c>
      <c r="AE92" s="60">
        <v>0.83809999999999996</v>
      </c>
      <c r="AF92" s="61">
        <v>0.90800000000000003</v>
      </c>
      <c r="AG92" s="61">
        <v>0.89910000000000001</v>
      </c>
      <c r="AH92" s="61">
        <v>0.88160000000000005</v>
      </c>
      <c r="AI92" s="239">
        <v>0.88329999999999997</v>
      </c>
      <c r="AJ92" s="60">
        <v>0.89470000000000005</v>
      </c>
      <c r="AK92" s="61">
        <v>0.96330000000000005</v>
      </c>
      <c r="AL92" s="334"/>
      <c r="AM92" s="334"/>
      <c r="AN92" s="239">
        <v>0.91039999999999999</v>
      </c>
      <c r="AO92" s="370"/>
      <c r="AP92" s="370"/>
      <c r="AQ92" s="240"/>
      <c r="AR92" s="240"/>
      <c r="AS92" s="240"/>
      <c r="AT92" s="240"/>
      <c r="AU92" s="240"/>
      <c r="AV92" s="240"/>
      <c r="AW92" s="240"/>
      <c r="AX92" s="240"/>
      <c r="AY92" s="240"/>
      <c r="AZ92" s="240"/>
      <c r="BA92" s="240"/>
      <c r="BB92" s="240"/>
      <c r="BC92" s="240"/>
      <c r="BD92" s="240"/>
      <c r="BE92" s="240"/>
      <c r="BF92" s="240"/>
      <c r="BG92" s="240"/>
      <c r="BH92" s="240"/>
      <c r="BI92" s="240"/>
      <c r="BJ92" s="240"/>
      <c r="BK92" s="240"/>
      <c r="BL92" s="240"/>
      <c r="BM92" s="240"/>
      <c r="BN92" s="18"/>
      <c r="BO92" s="18"/>
      <c r="BP92" s="18"/>
      <c r="BQ92" s="12"/>
      <c r="BR92" s="17"/>
      <c r="BS92" s="17"/>
      <c r="BT92" s="17"/>
      <c r="BU92" s="11"/>
      <c r="BV92" s="11"/>
      <c r="BW92" s="12"/>
      <c r="BX92" s="12"/>
      <c r="BY92" s="12"/>
    </row>
    <row r="93" spans="3:77" ht="15" customHeight="1" x14ac:dyDescent="0.3">
      <c r="C93" s="477"/>
      <c r="D93" s="170" t="s">
        <v>286</v>
      </c>
      <c r="E93" s="62"/>
      <c r="F93" s="217">
        <v>172</v>
      </c>
      <c r="G93" s="218">
        <v>142</v>
      </c>
      <c r="H93" s="218">
        <v>148</v>
      </c>
      <c r="I93" s="218">
        <v>150</v>
      </c>
      <c r="J93" s="219">
        <v>612</v>
      </c>
      <c r="K93" s="217">
        <v>97</v>
      </c>
      <c r="L93" s="218">
        <v>138</v>
      </c>
      <c r="M93" s="218">
        <v>149</v>
      </c>
      <c r="N93" s="218">
        <v>134</v>
      </c>
      <c r="O93" s="219">
        <v>517</v>
      </c>
      <c r="P93" s="217">
        <v>137</v>
      </c>
      <c r="Q93" s="218">
        <v>112</v>
      </c>
      <c r="R93" s="218">
        <v>122</v>
      </c>
      <c r="S93" s="218">
        <v>99</v>
      </c>
      <c r="T93" s="219">
        <v>470</v>
      </c>
      <c r="U93" s="217">
        <v>113</v>
      </c>
      <c r="V93" s="218">
        <v>98</v>
      </c>
      <c r="W93" s="218">
        <v>99</v>
      </c>
      <c r="X93" s="218">
        <v>82</v>
      </c>
      <c r="Y93" s="219">
        <v>392</v>
      </c>
      <c r="Z93" s="217">
        <v>89</v>
      </c>
      <c r="AA93" s="218">
        <v>75</v>
      </c>
      <c r="AB93" s="218">
        <v>84</v>
      </c>
      <c r="AC93" s="218">
        <v>76</v>
      </c>
      <c r="AD93" s="219">
        <v>325</v>
      </c>
      <c r="AE93" s="217">
        <v>88</v>
      </c>
      <c r="AF93" s="218">
        <v>79</v>
      </c>
      <c r="AG93" s="218">
        <v>98</v>
      </c>
      <c r="AH93" s="218">
        <v>67</v>
      </c>
      <c r="AI93" s="219">
        <v>333</v>
      </c>
      <c r="AJ93" s="217">
        <v>85</v>
      </c>
      <c r="AK93" s="218">
        <v>98</v>
      </c>
      <c r="AL93" s="218"/>
      <c r="AM93" s="218"/>
      <c r="AN93" s="219">
        <v>183</v>
      </c>
      <c r="AO93" s="17"/>
      <c r="AP93" s="17"/>
      <c r="AQ93" s="17"/>
      <c r="AR93" s="17"/>
      <c r="AS93" s="17"/>
      <c r="AT93" s="17"/>
      <c r="AU93" s="17"/>
      <c r="AV93" s="17"/>
      <c r="AW93" s="11"/>
      <c r="AX93" s="11"/>
      <c r="AY93" s="11"/>
      <c r="AZ93" s="11"/>
      <c r="BA93" s="11"/>
      <c r="BB93" s="11"/>
      <c r="BC93" s="11"/>
      <c r="BD93" s="11"/>
      <c r="BE93" s="17"/>
      <c r="BF93" s="17"/>
      <c r="BG93" s="17"/>
      <c r="BH93" s="17"/>
      <c r="BI93" s="11"/>
      <c r="BJ93" s="11"/>
      <c r="BK93" s="12"/>
      <c r="BL93" s="18"/>
      <c r="BM93" s="18"/>
      <c r="BN93" s="18"/>
      <c r="BO93" s="18"/>
      <c r="BP93" s="18"/>
      <c r="BQ93" s="12"/>
      <c r="BR93" s="17"/>
      <c r="BS93" s="17"/>
      <c r="BT93" s="17"/>
      <c r="BU93" s="11"/>
      <c r="BV93" s="11"/>
      <c r="BW93" s="12"/>
      <c r="BX93" s="12"/>
      <c r="BY93" s="12"/>
    </row>
    <row r="94" spans="3:77" ht="5.25" customHeight="1" outlineLevel="1" x14ac:dyDescent="0.3">
      <c r="C94" s="10"/>
      <c r="D94" s="31"/>
      <c r="E94" s="88"/>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5"/>
      <c r="AF94" s="34"/>
      <c r="AG94" s="34"/>
      <c r="AH94" s="34"/>
      <c r="AI94" s="34"/>
      <c r="AJ94" s="35"/>
      <c r="AK94" s="34"/>
      <c r="AL94" s="34"/>
      <c r="AM94" s="34"/>
      <c r="AN94" s="34"/>
      <c r="AO94" s="17"/>
      <c r="AP94" s="17"/>
      <c r="AQ94" s="17"/>
      <c r="AR94" s="17"/>
      <c r="AS94" s="17"/>
      <c r="AT94" s="17"/>
      <c r="AU94" s="17"/>
      <c r="AV94" s="17"/>
      <c r="AW94" s="11"/>
      <c r="AX94" s="11"/>
      <c r="AY94" s="11"/>
      <c r="AZ94" s="11"/>
      <c r="BA94" s="11"/>
      <c r="BB94" s="11"/>
      <c r="BC94" s="11"/>
      <c r="BD94" s="11"/>
      <c r="BE94" s="17"/>
      <c r="BF94" s="17"/>
      <c r="BG94" s="17"/>
      <c r="BH94" s="17"/>
      <c r="BI94" s="11"/>
      <c r="BJ94" s="11"/>
      <c r="BK94" s="12"/>
      <c r="BL94" s="18"/>
      <c r="BM94" s="18"/>
      <c r="BN94" s="18"/>
      <c r="BO94" s="18"/>
      <c r="BP94" s="18"/>
      <c r="BQ94" s="12"/>
      <c r="BR94" s="17"/>
      <c r="BS94" s="17"/>
      <c r="BT94" s="17"/>
      <c r="BU94" s="11"/>
      <c r="BV94" s="11"/>
      <c r="BW94" s="12"/>
      <c r="BX94" s="12"/>
      <c r="BY94" s="12"/>
    </row>
    <row r="95" spans="3:77" ht="15" customHeight="1" outlineLevel="1" x14ac:dyDescent="0.3">
      <c r="C95" s="470" t="s">
        <v>25</v>
      </c>
      <c r="D95" s="167" t="s">
        <v>295</v>
      </c>
      <c r="E95" s="91"/>
      <c r="F95" s="36">
        <v>0</v>
      </c>
      <c r="G95" s="37">
        <v>0</v>
      </c>
      <c r="H95" s="37">
        <v>0</v>
      </c>
      <c r="I95" s="37">
        <v>0</v>
      </c>
      <c r="J95" s="38">
        <v>0</v>
      </c>
      <c r="K95" s="36">
        <v>0</v>
      </c>
      <c r="L95" s="37">
        <v>0</v>
      </c>
      <c r="M95" s="37">
        <v>0</v>
      </c>
      <c r="N95" s="249">
        <v>0</v>
      </c>
      <c r="O95" s="250">
        <v>0</v>
      </c>
      <c r="P95" s="54">
        <v>11</v>
      </c>
      <c r="Q95" s="52">
        <v>29</v>
      </c>
      <c r="R95" s="52">
        <v>37</v>
      </c>
      <c r="S95" s="52">
        <v>46</v>
      </c>
      <c r="T95" s="53">
        <v>123</v>
      </c>
      <c r="U95" s="54">
        <v>50</v>
      </c>
      <c r="V95" s="52">
        <v>65</v>
      </c>
      <c r="W95" s="52">
        <v>66</v>
      </c>
      <c r="X95" s="52">
        <v>71</v>
      </c>
      <c r="Y95" s="53">
        <v>252</v>
      </c>
      <c r="Z95" s="54">
        <v>68</v>
      </c>
      <c r="AA95" s="52">
        <v>81</v>
      </c>
      <c r="AB95" s="52">
        <v>86</v>
      </c>
      <c r="AC95" s="52">
        <v>91</v>
      </c>
      <c r="AD95" s="53">
        <v>325</v>
      </c>
      <c r="AE95" s="54">
        <v>89</v>
      </c>
      <c r="AF95" s="52">
        <v>108</v>
      </c>
      <c r="AG95" s="52">
        <v>116</v>
      </c>
      <c r="AH95" s="134">
        <v>124</v>
      </c>
      <c r="AI95" s="53">
        <v>438</v>
      </c>
      <c r="AJ95" s="54">
        <v>134</v>
      </c>
      <c r="AK95" s="52">
        <v>157</v>
      </c>
      <c r="AL95" s="52"/>
      <c r="AM95" s="52"/>
      <c r="AN95" s="53">
        <v>291</v>
      </c>
      <c r="AO95" s="291"/>
      <c r="AP95" s="291"/>
      <c r="AQ95" s="291"/>
      <c r="AR95" s="291"/>
      <c r="AS95" s="291"/>
      <c r="AT95" s="14"/>
      <c r="AU95" s="14"/>
      <c r="AV95" s="14"/>
      <c r="AW95" s="50"/>
      <c r="AX95" s="50"/>
      <c r="AY95" s="50"/>
      <c r="AZ95" s="50"/>
      <c r="BA95" s="50"/>
      <c r="BB95" s="50"/>
      <c r="BC95" s="50"/>
      <c r="BD95" s="50"/>
      <c r="BE95" s="12"/>
      <c r="BF95" s="14"/>
      <c r="BG95" s="14"/>
      <c r="BH95" s="14"/>
      <c r="BI95" s="51"/>
      <c r="BJ95" s="51"/>
      <c r="BK95" s="12"/>
      <c r="BL95" s="14"/>
      <c r="BM95" s="14"/>
      <c r="BN95" s="14"/>
      <c r="BO95" s="14"/>
      <c r="BP95" s="14"/>
      <c r="BQ95" s="12"/>
      <c r="BR95" s="14"/>
      <c r="BS95" s="14"/>
      <c r="BT95" s="14"/>
      <c r="BU95" s="51"/>
      <c r="BV95" s="51"/>
      <c r="BW95" s="12"/>
      <c r="BX95" s="12"/>
      <c r="BY95" s="12"/>
    </row>
    <row r="96" spans="3:77" ht="15" customHeight="1" outlineLevel="1" x14ac:dyDescent="0.3">
      <c r="C96" s="470"/>
      <c r="D96" s="168" t="s">
        <v>285</v>
      </c>
      <c r="E96" s="55"/>
      <c r="F96" s="39">
        <v>0</v>
      </c>
      <c r="G96" s="34">
        <v>0</v>
      </c>
      <c r="H96" s="34">
        <v>0</v>
      </c>
      <c r="I96" s="34">
        <v>0</v>
      </c>
      <c r="J96" s="40">
        <v>0</v>
      </c>
      <c r="K96" s="39">
        <v>0</v>
      </c>
      <c r="L96" s="34">
        <v>0</v>
      </c>
      <c r="M96" s="34">
        <v>0</v>
      </c>
      <c r="N96" s="34">
        <v>0</v>
      </c>
      <c r="O96" s="40">
        <v>0</v>
      </c>
      <c r="P96" s="272" t="s">
        <v>289</v>
      </c>
      <c r="Q96" s="56">
        <f>+Q97/P95</f>
        <v>9.0909090909090912E-2</v>
      </c>
      <c r="R96" s="56">
        <f>+R97/Q95</f>
        <v>0.10344827586206896</v>
      </c>
      <c r="S96" s="56">
        <f>+S97/R95</f>
        <v>8.1081081081081086E-2</v>
      </c>
      <c r="T96" s="57">
        <f>+T97/SUM(N95,P95:R95)</f>
        <v>9.0909090909090912E-2</v>
      </c>
      <c r="U96" s="55">
        <f>+U97/S95</f>
        <v>8.6956521739130432E-2</v>
      </c>
      <c r="V96" s="56">
        <f>+V97/U95</f>
        <v>0.1</v>
      </c>
      <c r="W96" s="56">
        <f>+W97/V95</f>
        <v>9.2307692307692313E-2</v>
      </c>
      <c r="X96" s="56">
        <f>+X97/W95</f>
        <v>9.0909090909090912E-2</v>
      </c>
      <c r="Y96" s="57">
        <f>+Y97/SUM(S95,U95:W95)</f>
        <v>9.6916299559471369E-2</v>
      </c>
      <c r="Z96" s="55">
        <f>+Z97/X95</f>
        <v>9.8591549295774641E-2</v>
      </c>
      <c r="AA96" s="56">
        <f>+AA97/Z95</f>
        <v>0.10294117647058823</v>
      </c>
      <c r="AB96" s="56">
        <f>+AB97/AA95</f>
        <v>9.8765432098765427E-2</v>
      </c>
      <c r="AC96" s="56">
        <f>+AC97/AB95</f>
        <v>9.3023255813953487E-2</v>
      </c>
      <c r="AD96" s="57">
        <f>+AD97/SUM(X95,Z95:AB95)</f>
        <v>9.4771241830065356E-2</v>
      </c>
      <c r="AE96" s="55">
        <f>+AE97/AC95</f>
        <v>9.8901098901098897E-2</v>
      </c>
      <c r="AF96" s="56">
        <f>+AF97/AE95</f>
        <v>0.10112359550561797</v>
      </c>
      <c r="AG96" s="56">
        <f>+AG97/AF95</f>
        <v>9.2592592592592587E-2</v>
      </c>
      <c r="AH96" s="56">
        <f>+AH97/AG95</f>
        <v>9.4827586206896547E-2</v>
      </c>
      <c r="AI96" s="57">
        <f>+AI97/SUM(AC95,AE95,AF95,AG95)</f>
        <v>9.6534653465346537E-2</v>
      </c>
      <c r="AJ96" s="55">
        <f>AJ97/AH95</f>
        <v>6.4516129032258063E-2</v>
      </c>
      <c r="AK96" s="56">
        <f>+AK97/AJ95</f>
        <v>9.7014925373134331E-2</v>
      </c>
      <c r="AL96" s="56"/>
      <c r="AM96" s="56"/>
      <c r="AN96" s="57">
        <f>+AN97/SUM(AH95,AJ95)</f>
        <v>8.1395348837209308E-2</v>
      </c>
      <c r="AO96" s="370"/>
      <c r="AP96" s="370"/>
      <c r="AQ96" s="14"/>
      <c r="AR96" s="14"/>
      <c r="AS96" s="14"/>
      <c r="AT96" s="14"/>
      <c r="AU96" s="14"/>
      <c r="AV96" s="14"/>
      <c r="AW96" s="50"/>
      <c r="AX96" s="50"/>
      <c r="AY96" s="50"/>
      <c r="AZ96" s="50"/>
      <c r="BA96" s="50"/>
      <c r="BB96" s="50"/>
      <c r="BC96" s="50"/>
      <c r="BD96" s="50"/>
      <c r="BE96" s="12"/>
      <c r="BF96" s="14"/>
      <c r="BG96" s="14"/>
      <c r="BH96" s="14"/>
      <c r="BI96" s="51"/>
      <c r="BJ96" s="51"/>
      <c r="BK96" s="12"/>
      <c r="BL96" s="14"/>
      <c r="BM96" s="14"/>
      <c r="BN96" s="14"/>
      <c r="BO96" s="14"/>
      <c r="BP96" s="14"/>
      <c r="BQ96" s="12"/>
      <c r="BR96" s="14"/>
      <c r="BS96" s="14"/>
      <c r="BT96" s="14"/>
      <c r="BU96" s="51"/>
      <c r="BV96" s="51"/>
      <c r="BW96" s="12"/>
      <c r="BX96" s="12"/>
      <c r="BY96" s="12"/>
    </row>
    <row r="97" spans="3:77" s="2" customFormat="1" ht="15" customHeight="1" outlineLevel="1" x14ac:dyDescent="0.3">
      <c r="C97" s="470"/>
      <c r="D97" s="169" t="s">
        <v>466</v>
      </c>
      <c r="E97" s="58"/>
      <c r="F97" s="58">
        <v>0</v>
      </c>
      <c r="G97" s="82">
        <v>0</v>
      </c>
      <c r="H97" s="82">
        <v>0</v>
      </c>
      <c r="I97" s="82">
        <v>0</v>
      </c>
      <c r="J97" s="59">
        <v>0</v>
      </c>
      <c r="K97" s="58">
        <v>0</v>
      </c>
      <c r="L97" s="82">
        <v>0</v>
      </c>
      <c r="M97" s="82">
        <v>0</v>
      </c>
      <c r="N97" s="82">
        <v>0</v>
      </c>
      <c r="O97" s="59">
        <v>0</v>
      </c>
      <c r="P97" s="247">
        <v>0</v>
      </c>
      <c r="Q97" s="221">
        <v>1</v>
      </c>
      <c r="R97" s="221">
        <v>3</v>
      </c>
      <c r="S97" s="221">
        <v>3</v>
      </c>
      <c r="T97" s="222">
        <v>7</v>
      </c>
      <c r="U97" s="220">
        <v>4</v>
      </c>
      <c r="V97" s="221">
        <v>5</v>
      </c>
      <c r="W97" s="221">
        <v>6</v>
      </c>
      <c r="X97" s="221">
        <v>6</v>
      </c>
      <c r="Y97" s="222">
        <v>22</v>
      </c>
      <c r="Z97" s="220">
        <v>7</v>
      </c>
      <c r="AA97" s="221">
        <v>7</v>
      </c>
      <c r="AB97" s="221">
        <v>8</v>
      </c>
      <c r="AC97" s="221">
        <v>8</v>
      </c>
      <c r="AD97" s="222">
        <v>29</v>
      </c>
      <c r="AE97" s="220">
        <v>9</v>
      </c>
      <c r="AF97" s="221">
        <v>9</v>
      </c>
      <c r="AG97" s="221">
        <v>10</v>
      </c>
      <c r="AH97" s="221">
        <v>11</v>
      </c>
      <c r="AI97" s="222">
        <v>39</v>
      </c>
      <c r="AJ97" s="220">
        <v>8</v>
      </c>
      <c r="AK97" s="221">
        <v>13</v>
      </c>
      <c r="AL97" s="221"/>
      <c r="AM97" s="221"/>
      <c r="AN97" s="222">
        <v>21</v>
      </c>
      <c r="AQ97" s="21"/>
      <c r="AR97" s="21"/>
      <c r="AS97" s="21"/>
      <c r="AT97" s="21"/>
      <c r="AU97" s="21"/>
      <c r="AV97" s="21"/>
      <c r="AW97" s="92"/>
      <c r="AX97" s="92"/>
      <c r="AY97" s="92"/>
      <c r="AZ97" s="92"/>
      <c r="BA97" s="22"/>
      <c r="BB97" s="22"/>
      <c r="BC97" s="22"/>
      <c r="BD97" s="22"/>
      <c r="BE97" s="21"/>
      <c r="BF97" s="21"/>
      <c r="BG97" s="21"/>
      <c r="BH97" s="21"/>
      <c r="BI97" s="22"/>
      <c r="BJ97" s="22"/>
      <c r="BK97" s="20"/>
      <c r="BL97" s="28"/>
      <c r="BM97" s="28"/>
      <c r="BN97" s="28"/>
      <c r="BO97" s="28"/>
      <c r="BP97" s="28"/>
      <c r="BQ97" s="20"/>
      <c r="BR97" s="21"/>
      <c r="BS97" s="21"/>
      <c r="BT97" s="21"/>
      <c r="BU97" s="22"/>
      <c r="BV97" s="22"/>
      <c r="BW97" s="20"/>
      <c r="BX97" s="20"/>
      <c r="BY97" s="20"/>
    </row>
    <row r="98" spans="3:77" ht="15" customHeight="1" outlineLevel="1" x14ac:dyDescent="0.3">
      <c r="C98" s="470"/>
      <c r="D98" s="168" t="s">
        <v>467</v>
      </c>
      <c r="E98" s="60"/>
      <c r="F98" s="287">
        <v>0</v>
      </c>
      <c r="G98" s="342">
        <v>0</v>
      </c>
      <c r="H98" s="342">
        <v>0</v>
      </c>
      <c r="I98" s="342">
        <v>0</v>
      </c>
      <c r="J98" s="286">
        <v>0</v>
      </c>
      <c r="K98" s="287">
        <v>0</v>
      </c>
      <c r="L98" s="342">
        <v>0</v>
      </c>
      <c r="M98" s="342">
        <v>0</v>
      </c>
      <c r="N98" s="342">
        <v>0</v>
      </c>
      <c r="O98" s="286">
        <v>0</v>
      </c>
      <c r="P98" s="60">
        <v>1</v>
      </c>
      <c r="Q98" s="61">
        <v>1</v>
      </c>
      <c r="R98" s="61">
        <v>1</v>
      </c>
      <c r="S98" s="61">
        <v>1</v>
      </c>
      <c r="T98" s="239">
        <v>1</v>
      </c>
      <c r="U98" s="60">
        <v>1</v>
      </c>
      <c r="V98" s="61">
        <v>1</v>
      </c>
      <c r="W98" s="61">
        <v>1</v>
      </c>
      <c r="X98" s="61">
        <v>1</v>
      </c>
      <c r="Y98" s="239">
        <v>1</v>
      </c>
      <c r="Z98" s="60">
        <v>1</v>
      </c>
      <c r="AA98" s="61">
        <v>1</v>
      </c>
      <c r="AB98" s="61">
        <v>1</v>
      </c>
      <c r="AC98" s="61">
        <v>1</v>
      </c>
      <c r="AD98" s="239">
        <v>1</v>
      </c>
      <c r="AE98" s="60">
        <v>1</v>
      </c>
      <c r="AF98" s="61">
        <v>1</v>
      </c>
      <c r="AG98" s="61">
        <v>1</v>
      </c>
      <c r="AH98" s="61">
        <v>1</v>
      </c>
      <c r="AI98" s="239">
        <v>1</v>
      </c>
      <c r="AJ98" s="60">
        <v>1</v>
      </c>
      <c r="AK98" s="61">
        <v>1</v>
      </c>
      <c r="AL98" s="61"/>
      <c r="AM98" s="61"/>
      <c r="AN98" s="239">
        <v>1</v>
      </c>
      <c r="AO98" s="17"/>
      <c r="AP98" s="17"/>
      <c r="AQ98" s="17"/>
      <c r="AR98" s="17"/>
      <c r="AS98" s="17"/>
      <c r="AT98" s="17"/>
      <c r="AU98" s="17"/>
      <c r="AV98" s="17"/>
      <c r="AW98" s="11"/>
      <c r="AX98" s="11"/>
      <c r="AY98" s="11"/>
      <c r="AZ98" s="11"/>
      <c r="BA98" s="11"/>
      <c r="BB98" s="11"/>
      <c r="BC98" s="11"/>
      <c r="BD98" s="11"/>
      <c r="BE98" s="17"/>
      <c r="BF98" s="17"/>
      <c r="BG98" s="17"/>
      <c r="BH98" s="17"/>
      <c r="BI98" s="11"/>
      <c r="BJ98" s="11"/>
      <c r="BK98" s="12"/>
      <c r="BL98" s="18"/>
      <c r="BM98" s="18"/>
      <c r="BN98" s="18"/>
      <c r="BO98" s="18"/>
      <c r="BP98" s="18"/>
      <c r="BQ98" s="12"/>
      <c r="BR98" s="17"/>
      <c r="BS98" s="17"/>
      <c r="BT98" s="17"/>
      <c r="BU98" s="11"/>
      <c r="BV98" s="11"/>
      <c r="BW98" s="12"/>
      <c r="BX98" s="12"/>
      <c r="BY98" s="12"/>
    </row>
    <row r="99" spans="3:77" ht="15" customHeight="1" outlineLevel="1" x14ac:dyDescent="0.3">
      <c r="C99" s="478"/>
      <c r="D99" s="170" t="s">
        <v>286</v>
      </c>
      <c r="E99" s="62"/>
      <c r="F99" s="62">
        <v>0</v>
      </c>
      <c r="G99" s="63">
        <v>0</v>
      </c>
      <c r="H99" s="63">
        <v>0</v>
      </c>
      <c r="I99" s="63">
        <v>0</v>
      </c>
      <c r="J99" s="64">
        <v>0</v>
      </c>
      <c r="K99" s="62">
        <v>0</v>
      </c>
      <c r="L99" s="63">
        <v>0</v>
      </c>
      <c r="M99" s="63">
        <v>0</v>
      </c>
      <c r="N99" s="63">
        <v>0</v>
      </c>
      <c r="O99" s="64">
        <v>0</v>
      </c>
      <c r="P99" s="248">
        <v>0</v>
      </c>
      <c r="Q99" s="218">
        <v>1</v>
      </c>
      <c r="R99" s="218">
        <v>3</v>
      </c>
      <c r="S99" s="218">
        <v>3</v>
      </c>
      <c r="T99" s="219">
        <v>7</v>
      </c>
      <c r="U99" s="217">
        <v>4</v>
      </c>
      <c r="V99" s="218">
        <v>5</v>
      </c>
      <c r="W99" s="218">
        <v>6</v>
      </c>
      <c r="X99" s="218">
        <v>6</v>
      </c>
      <c r="Y99" s="219">
        <v>22</v>
      </c>
      <c r="Z99" s="217">
        <v>7</v>
      </c>
      <c r="AA99" s="218">
        <v>7</v>
      </c>
      <c r="AB99" s="218">
        <v>8</v>
      </c>
      <c r="AC99" s="218">
        <v>8</v>
      </c>
      <c r="AD99" s="219">
        <v>29</v>
      </c>
      <c r="AE99" s="217">
        <v>9</v>
      </c>
      <c r="AF99" s="218">
        <v>9</v>
      </c>
      <c r="AG99" s="218">
        <v>10</v>
      </c>
      <c r="AH99" s="218">
        <v>11</v>
      </c>
      <c r="AI99" s="219">
        <v>39</v>
      </c>
      <c r="AJ99" s="217">
        <v>8</v>
      </c>
      <c r="AK99" s="218">
        <v>13</v>
      </c>
      <c r="AL99" s="218"/>
      <c r="AM99" s="218"/>
      <c r="AN99" s="219">
        <v>21</v>
      </c>
      <c r="AO99" s="17"/>
      <c r="AP99" s="17"/>
      <c r="AQ99" s="17"/>
      <c r="AR99" s="17"/>
      <c r="AS99" s="17"/>
      <c r="AT99" s="17"/>
      <c r="AU99" s="17"/>
      <c r="AV99" s="17"/>
      <c r="AW99" s="11"/>
      <c r="AX99" s="11"/>
      <c r="AY99" s="11"/>
      <c r="AZ99" s="11"/>
      <c r="BA99" s="11"/>
      <c r="BB99" s="11"/>
      <c r="BC99" s="11"/>
      <c r="BD99" s="11"/>
      <c r="BE99" s="17"/>
      <c r="BF99" s="17"/>
      <c r="BG99" s="17"/>
      <c r="BH99" s="17"/>
      <c r="BI99" s="11"/>
      <c r="BJ99" s="11"/>
      <c r="BK99" s="12"/>
      <c r="BL99" s="18"/>
      <c r="BM99" s="18"/>
      <c r="BN99" s="18"/>
      <c r="BO99" s="18"/>
      <c r="BP99" s="18"/>
      <c r="BQ99" s="12"/>
      <c r="BR99" s="17"/>
      <c r="BS99" s="17"/>
      <c r="BT99" s="17"/>
      <c r="BU99" s="11"/>
      <c r="BV99" s="11"/>
      <c r="BW99" s="12"/>
      <c r="BX99" s="12"/>
      <c r="BY99" s="12"/>
    </row>
    <row r="100" spans="3:77" ht="5.25" customHeight="1" outlineLevel="1" x14ac:dyDescent="0.3">
      <c r="C100" s="10"/>
      <c r="D100" s="31"/>
      <c r="E100" s="88"/>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5"/>
      <c r="AF100" s="34"/>
      <c r="AG100" s="34"/>
      <c r="AH100" s="34"/>
      <c r="AI100" s="34"/>
      <c r="AJ100" s="35"/>
      <c r="AK100" s="34"/>
      <c r="AL100" s="34"/>
      <c r="AM100" s="34"/>
      <c r="AN100" s="34"/>
      <c r="AO100" s="17"/>
      <c r="AP100" s="17"/>
      <c r="AQ100" s="17"/>
      <c r="AR100" s="17"/>
      <c r="AS100" s="17"/>
      <c r="AT100" s="17"/>
      <c r="AU100" s="17"/>
      <c r="AV100" s="17"/>
      <c r="AW100" s="11"/>
      <c r="AX100" s="11"/>
      <c r="AY100" s="11"/>
      <c r="AZ100" s="11"/>
      <c r="BA100" s="11"/>
      <c r="BB100" s="11"/>
      <c r="BC100" s="11"/>
      <c r="BD100" s="11"/>
      <c r="BE100" s="17"/>
      <c r="BF100" s="17"/>
      <c r="BG100" s="17"/>
      <c r="BH100" s="17"/>
      <c r="BI100" s="11"/>
      <c r="BJ100" s="11"/>
      <c r="BK100" s="12"/>
      <c r="BL100" s="18"/>
      <c r="BM100" s="18"/>
      <c r="BN100" s="18"/>
      <c r="BO100" s="18"/>
      <c r="BP100" s="18"/>
      <c r="BQ100" s="12"/>
      <c r="BR100" s="17"/>
      <c r="BS100" s="17"/>
      <c r="BT100" s="17"/>
      <c r="BU100" s="11"/>
      <c r="BV100" s="11"/>
      <c r="BW100" s="12"/>
      <c r="BX100" s="12"/>
      <c r="BY100" s="12"/>
    </row>
    <row r="101" spans="3:77" ht="15" customHeight="1" outlineLevel="1" x14ac:dyDescent="0.3">
      <c r="C101" s="470" t="s">
        <v>26</v>
      </c>
      <c r="D101" s="167" t="s">
        <v>440</v>
      </c>
      <c r="E101" s="91"/>
      <c r="F101" s="36">
        <v>0</v>
      </c>
      <c r="G101" s="37">
        <v>0</v>
      </c>
      <c r="H101" s="37">
        <v>0</v>
      </c>
      <c r="I101" s="37">
        <v>0</v>
      </c>
      <c r="J101" s="38">
        <v>0</v>
      </c>
      <c r="K101" s="54">
        <v>546</v>
      </c>
      <c r="L101" s="52">
        <v>558</v>
      </c>
      <c r="M101" s="52">
        <v>634</v>
      </c>
      <c r="N101" s="52">
        <v>691</v>
      </c>
      <c r="O101" s="53">
        <v>2429</v>
      </c>
      <c r="P101" s="54">
        <v>725</v>
      </c>
      <c r="Q101" s="52">
        <v>831</v>
      </c>
      <c r="R101" s="52">
        <v>880</v>
      </c>
      <c r="S101" s="52">
        <v>923</v>
      </c>
      <c r="T101" s="53">
        <v>3359</v>
      </c>
      <c r="U101" s="54">
        <v>1068</v>
      </c>
      <c r="V101" s="52">
        <v>1174</v>
      </c>
      <c r="W101" s="52">
        <v>1167</v>
      </c>
      <c r="X101" s="52">
        <v>1229</v>
      </c>
      <c r="Y101" s="53">
        <v>4638</v>
      </c>
      <c r="Z101" s="54">
        <v>1362</v>
      </c>
      <c r="AA101" s="52">
        <v>1570</v>
      </c>
      <c r="AB101" s="52">
        <v>1607</v>
      </c>
      <c r="AC101" s="52">
        <v>1653</v>
      </c>
      <c r="AD101" s="53">
        <v>6192</v>
      </c>
      <c r="AE101" s="54">
        <v>1845</v>
      </c>
      <c r="AF101" s="52">
        <v>1940</v>
      </c>
      <c r="AG101" s="52">
        <v>1943</v>
      </c>
      <c r="AH101" s="52">
        <v>1933</v>
      </c>
      <c r="AI101" s="119">
        <v>7656</v>
      </c>
      <c r="AJ101" s="54">
        <v>2058</v>
      </c>
      <c r="AK101" s="52">
        <v>2151</v>
      </c>
      <c r="AL101" s="52"/>
      <c r="AM101" s="52"/>
      <c r="AN101" s="53">
        <v>4209</v>
      </c>
      <c r="AO101" s="291"/>
      <c r="AP101" s="291"/>
      <c r="AQ101" s="291"/>
      <c r="AR101" s="291"/>
      <c r="AS101" s="291"/>
      <c r="AT101" s="14"/>
      <c r="AU101" s="14"/>
      <c r="AV101" s="14"/>
      <c r="AW101" s="50"/>
      <c r="AX101" s="50"/>
      <c r="AY101" s="50"/>
      <c r="AZ101" s="50"/>
      <c r="BA101" s="50"/>
      <c r="BB101" s="50"/>
      <c r="BC101" s="50"/>
      <c r="BD101" s="50"/>
      <c r="BE101" s="12"/>
      <c r="BF101" s="14"/>
      <c r="BG101" s="14"/>
      <c r="BH101" s="14"/>
      <c r="BI101" s="51"/>
      <c r="BJ101" s="51"/>
      <c r="BK101" s="12"/>
      <c r="BL101" s="14"/>
      <c r="BM101" s="14"/>
      <c r="BN101" s="14"/>
      <c r="BO101" s="14"/>
      <c r="BP101" s="14"/>
      <c r="BQ101" s="12"/>
      <c r="BR101" s="14"/>
      <c r="BS101" s="14"/>
      <c r="BT101" s="14"/>
      <c r="BU101" s="51"/>
      <c r="BV101" s="51"/>
      <c r="BW101" s="12"/>
      <c r="BX101" s="12"/>
      <c r="BY101" s="12"/>
    </row>
    <row r="102" spans="3:77" ht="15" customHeight="1" outlineLevel="1" x14ac:dyDescent="0.3">
      <c r="C102" s="470"/>
      <c r="D102" s="168" t="s">
        <v>285</v>
      </c>
      <c r="E102" s="55"/>
      <c r="F102" s="39">
        <v>0</v>
      </c>
      <c r="G102" s="34">
        <v>0</v>
      </c>
      <c r="H102" s="34">
        <v>0</v>
      </c>
      <c r="I102" s="34">
        <v>0</v>
      </c>
      <c r="J102" s="40">
        <v>0</v>
      </c>
      <c r="K102" s="58">
        <v>0</v>
      </c>
      <c r="L102" s="56">
        <f>+L103/K101</f>
        <v>1.4652014652014652E-2</v>
      </c>
      <c r="M102" s="56">
        <f>+M103/L101</f>
        <v>1.4336917562724014E-2</v>
      </c>
      <c r="N102" s="56">
        <f>+N103/M101</f>
        <v>1.2618296529968454E-2</v>
      </c>
      <c r="O102" s="57">
        <f>+O103/SUM(K101:M101)</f>
        <v>1.4384349827387802E-2</v>
      </c>
      <c r="P102" s="55">
        <f>+P103/N101</f>
        <v>1.3024602026049204E-2</v>
      </c>
      <c r="Q102" s="56">
        <f>+Q103/P101</f>
        <v>1.2413793103448275E-2</v>
      </c>
      <c r="R102" s="56">
        <f>+R103/Q101</f>
        <v>1.0830324909747292E-2</v>
      </c>
      <c r="S102" s="56">
        <f>+S103/R101</f>
        <v>1.0227272727272727E-2</v>
      </c>
      <c r="T102" s="57">
        <f>+T103/SUM(N101,P101:R101)</f>
        <v>1.1512631915574032E-2</v>
      </c>
      <c r="U102" s="55">
        <f>+U103/S101</f>
        <v>9.7508125677139759E-3</v>
      </c>
      <c r="V102" s="56">
        <f>+V103/U101</f>
        <v>1.0299625468164793E-2</v>
      </c>
      <c r="W102" s="56">
        <f>+W103/V101</f>
        <v>1.0221465076660987E-2</v>
      </c>
      <c r="X102" s="56">
        <f>+X103/W101</f>
        <v>1.0282776349614395E-2</v>
      </c>
      <c r="Y102" s="57">
        <f>+Y103/SUM(S101,U101:W101)</f>
        <v>1.0156971375807941E-2</v>
      </c>
      <c r="Z102" s="55">
        <f>+Z103/X101</f>
        <v>9.7640358014646055E-3</v>
      </c>
      <c r="AA102" s="56">
        <f>+AA103/Z101</f>
        <v>7.3421439060205578E-3</v>
      </c>
      <c r="AB102" s="56">
        <f>+AB103/AA101</f>
        <v>6.369426751592357E-3</v>
      </c>
      <c r="AC102" s="56">
        <f>+AC103/AB101</f>
        <v>6.8450528935905417E-3</v>
      </c>
      <c r="AD102" s="57">
        <f>+AD103/SUM(X101,Z101:AB101)</f>
        <v>7.4549237170596395E-3</v>
      </c>
      <c r="AE102" s="55">
        <f>+AE103/AC101</f>
        <v>6.6545674531155478E-3</v>
      </c>
      <c r="AF102" s="56">
        <f>+AF103/AE101</f>
        <v>5.962059620596206E-3</v>
      </c>
      <c r="AG102" s="56">
        <v>5.670103092783505E-3</v>
      </c>
      <c r="AH102" s="56">
        <f>+AH103/AG101</f>
        <v>5.6613484302624811E-3</v>
      </c>
      <c r="AI102" s="57">
        <f>+AI103/SUM(AC101,AE101,AF101,AG101)</f>
        <v>5.9612518628912071E-3</v>
      </c>
      <c r="AJ102" s="55">
        <f>AJ103/AH101</f>
        <v>5.6906363166063113E-3</v>
      </c>
      <c r="AK102" s="56">
        <f>+AK103/AJ101</f>
        <v>4.859086491739553E-3</v>
      </c>
      <c r="AL102" s="56"/>
      <c r="AM102" s="56"/>
      <c r="AN102" s="57">
        <f>+AN103/SUM(AH101,AJ101)</f>
        <v>5.2618391380606366E-3</v>
      </c>
      <c r="AO102" s="370"/>
      <c r="AP102" s="370"/>
      <c r="AQ102" s="14"/>
      <c r="AR102" s="14"/>
      <c r="AS102" s="14"/>
      <c r="AT102" s="14"/>
      <c r="AU102" s="14"/>
      <c r="AV102" s="14"/>
      <c r="AW102" s="50"/>
      <c r="AX102" s="50"/>
      <c r="AY102" s="50"/>
      <c r="AZ102" s="50"/>
      <c r="BA102" s="50"/>
      <c r="BB102" s="50"/>
      <c r="BC102" s="50"/>
      <c r="BD102" s="50"/>
      <c r="BE102" s="12"/>
      <c r="BF102" s="14"/>
      <c r="BG102" s="14"/>
      <c r="BH102" s="14"/>
      <c r="BI102" s="51"/>
      <c r="BJ102" s="51"/>
      <c r="BK102" s="12"/>
      <c r="BL102" s="14"/>
      <c r="BM102" s="14"/>
      <c r="BN102" s="14"/>
      <c r="BO102" s="14"/>
      <c r="BP102" s="14"/>
      <c r="BQ102" s="12"/>
      <c r="BR102" s="14"/>
      <c r="BS102" s="14"/>
      <c r="BT102" s="14"/>
      <c r="BU102" s="51"/>
      <c r="BV102" s="51"/>
      <c r="BW102" s="12"/>
      <c r="BX102" s="12"/>
      <c r="BY102" s="12"/>
    </row>
    <row r="103" spans="3:77" s="2" customFormat="1" ht="15" customHeight="1" outlineLevel="1" x14ac:dyDescent="0.3">
      <c r="C103" s="470"/>
      <c r="D103" s="169" t="s">
        <v>466</v>
      </c>
      <c r="E103" s="58"/>
      <c r="F103" s="58">
        <v>0</v>
      </c>
      <c r="G103" s="82">
        <v>0</v>
      </c>
      <c r="H103" s="82">
        <v>0</v>
      </c>
      <c r="I103" s="82">
        <v>0</v>
      </c>
      <c r="J103" s="59">
        <v>0</v>
      </c>
      <c r="K103" s="58">
        <v>0</v>
      </c>
      <c r="L103" s="221">
        <v>8</v>
      </c>
      <c r="M103" s="221">
        <v>8</v>
      </c>
      <c r="N103" s="221">
        <v>8</v>
      </c>
      <c r="O103" s="222">
        <v>25</v>
      </c>
      <c r="P103" s="220">
        <v>9</v>
      </c>
      <c r="Q103" s="221">
        <v>9</v>
      </c>
      <c r="R103" s="221">
        <v>9</v>
      </c>
      <c r="S103" s="221">
        <v>9</v>
      </c>
      <c r="T103" s="222">
        <v>36</v>
      </c>
      <c r="U103" s="220">
        <v>9</v>
      </c>
      <c r="V103" s="221">
        <v>11</v>
      </c>
      <c r="W103" s="221">
        <v>12</v>
      </c>
      <c r="X103" s="221">
        <v>12</v>
      </c>
      <c r="Y103" s="222">
        <v>44</v>
      </c>
      <c r="Z103" s="220">
        <v>12</v>
      </c>
      <c r="AA103" s="221">
        <v>10</v>
      </c>
      <c r="AB103" s="221">
        <v>10</v>
      </c>
      <c r="AC103" s="221">
        <v>11</v>
      </c>
      <c r="AD103" s="222">
        <v>43</v>
      </c>
      <c r="AE103" s="220">
        <v>11</v>
      </c>
      <c r="AF103" s="221">
        <v>11</v>
      </c>
      <c r="AG103" s="221">
        <v>11</v>
      </c>
      <c r="AH103" s="221">
        <v>11</v>
      </c>
      <c r="AI103" s="222">
        <v>44</v>
      </c>
      <c r="AJ103" s="220">
        <v>11</v>
      </c>
      <c r="AK103" s="221">
        <v>10</v>
      </c>
      <c r="AL103" s="221"/>
      <c r="AM103" s="221"/>
      <c r="AN103" s="222">
        <v>21</v>
      </c>
      <c r="AO103" s="21"/>
      <c r="AP103" s="21"/>
      <c r="AQ103" s="21"/>
      <c r="AR103" s="21"/>
      <c r="AS103" s="21"/>
      <c r="AT103" s="21"/>
      <c r="AU103" s="21"/>
      <c r="AV103" s="21"/>
      <c r="AW103" s="92"/>
      <c r="AX103" s="92"/>
      <c r="AY103" s="92"/>
      <c r="AZ103" s="92"/>
      <c r="BA103" s="22"/>
      <c r="BB103" s="22"/>
      <c r="BC103" s="22"/>
      <c r="BD103" s="22"/>
      <c r="BE103" s="21"/>
      <c r="BF103" s="21"/>
      <c r="BG103" s="21"/>
      <c r="BH103" s="21"/>
      <c r="BI103" s="22"/>
      <c r="BJ103" s="22"/>
      <c r="BK103" s="20"/>
      <c r="BL103" s="28"/>
      <c r="BM103" s="28"/>
      <c r="BN103" s="28"/>
      <c r="BO103" s="28"/>
      <c r="BP103" s="28"/>
      <c r="BQ103" s="20"/>
      <c r="BR103" s="21"/>
      <c r="BS103" s="21"/>
      <c r="BT103" s="21"/>
      <c r="BU103" s="22"/>
      <c r="BV103" s="22"/>
      <c r="BW103" s="20"/>
      <c r="BX103" s="20"/>
      <c r="BY103" s="20"/>
    </row>
    <row r="104" spans="3:77" ht="15" customHeight="1" outlineLevel="1" x14ac:dyDescent="0.3">
      <c r="C104" s="470"/>
      <c r="D104" s="168" t="s">
        <v>467</v>
      </c>
      <c r="E104" s="60"/>
      <c r="F104" s="287">
        <v>0</v>
      </c>
      <c r="G104" s="342">
        <v>0</v>
      </c>
      <c r="H104" s="342">
        <v>0</v>
      </c>
      <c r="I104" s="342">
        <v>0</v>
      </c>
      <c r="J104" s="286">
        <v>0</v>
      </c>
      <c r="K104" s="287">
        <v>0</v>
      </c>
      <c r="L104" s="61">
        <v>0.82420000000000004</v>
      </c>
      <c r="M104" s="61">
        <v>0.82420000000000004</v>
      </c>
      <c r="N104" s="61">
        <v>0.82420000000000004</v>
      </c>
      <c r="O104" s="239">
        <v>0.82420000000000004</v>
      </c>
      <c r="P104" s="60">
        <v>0.82420000000000004</v>
      </c>
      <c r="Q104" s="61">
        <v>0.82420000000000004</v>
      </c>
      <c r="R104" s="61">
        <v>0.82420000000000004</v>
      </c>
      <c r="S104" s="61">
        <v>0.82420000000000004</v>
      </c>
      <c r="T104" s="239">
        <v>0.82420000000000004</v>
      </c>
      <c r="U104" s="60">
        <v>0.82420000000000004</v>
      </c>
      <c r="V104" s="61">
        <v>0.82420000000000004</v>
      </c>
      <c r="W104" s="61">
        <v>0.82420000000000004</v>
      </c>
      <c r="X104" s="61">
        <v>0.82420000000000004</v>
      </c>
      <c r="Y104" s="239">
        <v>0.82420000000000004</v>
      </c>
      <c r="Z104" s="60">
        <v>0.82420000000000004</v>
      </c>
      <c r="AA104" s="61">
        <v>0.82420000000000004</v>
      </c>
      <c r="AB104" s="61">
        <v>0.82420000000000004</v>
      </c>
      <c r="AC104" s="61">
        <v>0.82420000000000004</v>
      </c>
      <c r="AD104" s="239">
        <v>0.82420000000000004</v>
      </c>
      <c r="AE104" s="60">
        <v>0.82420000000000004</v>
      </c>
      <c r="AF104" s="61">
        <v>0.82420000000000004</v>
      </c>
      <c r="AG104" s="61">
        <v>0.82420000000000004</v>
      </c>
      <c r="AH104" s="61">
        <v>0.82420000000000004</v>
      </c>
      <c r="AI104" s="239">
        <v>0.82420000000000004</v>
      </c>
      <c r="AJ104" s="60">
        <v>0.82420000000000004</v>
      </c>
      <c r="AK104" s="61">
        <v>0.82420000000000004</v>
      </c>
      <c r="AL104" s="334"/>
      <c r="AM104" s="334"/>
      <c r="AN104" s="239">
        <v>0.82420000000000004</v>
      </c>
      <c r="AO104" s="17"/>
      <c r="AP104" s="17"/>
      <c r="AQ104" s="17"/>
      <c r="AR104" s="17"/>
      <c r="AS104" s="17"/>
      <c r="AT104" s="17"/>
      <c r="AU104" s="17"/>
      <c r="AV104" s="17"/>
      <c r="AW104" s="11"/>
      <c r="AX104" s="11"/>
      <c r="AY104" s="11"/>
      <c r="AZ104" s="11"/>
      <c r="BA104" s="11"/>
      <c r="BB104" s="11"/>
      <c r="BC104" s="11"/>
      <c r="BD104" s="11"/>
      <c r="BE104" s="17"/>
      <c r="BF104" s="17"/>
      <c r="BG104" s="17"/>
      <c r="BH104" s="17"/>
      <c r="BI104" s="11"/>
      <c r="BJ104" s="11"/>
      <c r="BK104" s="12"/>
      <c r="BL104" s="18"/>
      <c r="BM104" s="18"/>
      <c r="BN104" s="18"/>
      <c r="BO104" s="18"/>
      <c r="BP104" s="18"/>
      <c r="BQ104" s="12"/>
      <c r="BR104" s="17"/>
      <c r="BS104" s="17"/>
      <c r="BT104" s="17"/>
      <c r="BU104" s="11"/>
      <c r="BV104" s="11"/>
      <c r="BW104" s="12"/>
      <c r="BX104" s="12"/>
      <c r="BY104" s="12"/>
    </row>
    <row r="105" spans="3:77" ht="15" customHeight="1" outlineLevel="1" x14ac:dyDescent="0.3">
      <c r="C105" s="478"/>
      <c r="D105" s="170" t="s">
        <v>286</v>
      </c>
      <c r="E105" s="62"/>
      <c r="F105" s="62">
        <v>0</v>
      </c>
      <c r="G105" s="63">
        <v>0</v>
      </c>
      <c r="H105" s="63">
        <v>0</v>
      </c>
      <c r="I105" s="63">
        <v>0</v>
      </c>
      <c r="J105" s="64">
        <v>0</v>
      </c>
      <c r="K105" s="62">
        <v>0</v>
      </c>
      <c r="L105" s="218">
        <v>7</v>
      </c>
      <c r="M105" s="218">
        <v>7</v>
      </c>
      <c r="N105" s="218">
        <v>7</v>
      </c>
      <c r="O105" s="219">
        <v>21</v>
      </c>
      <c r="P105" s="217">
        <v>7</v>
      </c>
      <c r="Q105" s="218">
        <v>8</v>
      </c>
      <c r="R105" s="218">
        <v>8</v>
      </c>
      <c r="S105" s="218">
        <v>8</v>
      </c>
      <c r="T105" s="219">
        <v>30</v>
      </c>
      <c r="U105" s="217">
        <v>8</v>
      </c>
      <c r="V105" s="218">
        <v>9</v>
      </c>
      <c r="W105" s="218">
        <v>9</v>
      </c>
      <c r="X105" s="218">
        <v>9</v>
      </c>
      <c r="Y105" s="219">
        <v>36</v>
      </c>
      <c r="Z105" s="217">
        <v>10</v>
      </c>
      <c r="AA105" s="218">
        <v>8</v>
      </c>
      <c r="AB105" s="218">
        <v>9</v>
      </c>
      <c r="AC105" s="218">
        <v>9</v>
      </c>
      <c r="AD105" s="219">
        <v>35</v>
      </c>
      <c r="AE105" s="217">
        <v>9</v>
      </c>
      <c r="AF105" s="218">
        <v>9</v>
      </c>
      <c r="AG105" s="218">
        <v>9</v>
      </c>
      <c r="AH105" s="218">
        <v>9</v>
      </c>
      <c r="AI105" s="219">
        <v>36</v>
      </c>
      <c r="AJ105" s="217">
        <v>9</v>
      </c>
      <c r="AK105" s="218">
        <v>9</v>
      </c>
      <c r="AL105" s="218"/>
      <c r="AM105" s="218"/>
      <c r="AN105" s="219">
        <v>18</v>
      </c>
      <c r="AO105" s="17"/>
      <c r="AP105" s="17"/>
      <c r="AQ105" s="17"/>
      <c r="AR105" s="17"/>
      <c r="AS105" s="17"/>
      <c r="AT105" s="17"/>
      <c r="AU105" s="17"/>
      <c r="AV105" s="17"/>
      <c r="AW105" s="11"/>
      <c r="AX105" s="11"/>
      <c r="AY105" s="11"/>
      <c r="AZ105" s="11"/>
      <c r="BA105" s="11"/>
      <c r="BB105" s="11"/>
      <c r="BC105" s="11"/>
      <c r="BD105" s="11"/>
      <c r="BE105" s="17"/>
      <c r="BF105" s="17"/>
      <c r="BG105" s="17"/>
      <c r="BH105" s="17"/>
      <c r="BI105" s="11"/>
      <c r="BJ105" s="11"/>
      <c r="BK105" s="12"/>
      <c r="BL105" s="18"/>
      <c r="BM105" s="18"/>
      <c r="BN105" s="18"/>
      <c r="BO105" s="18"/>
      <c r="BP105" s="18"/>
      <c r="BQ105" s="12"/>
      <c r="BR105" s="17"/>
      <c r="BS105" s="17"/>
      <c r="BT105" s="17"/>
      <c r="BU105" s="11"/>
      <c r="BV105" s="11"/>
      <c r="BW105" s="12"/>
      <c r="BX105" s="12"/>
      <c r="BY105" s="12"/>
    </row>
    <row r="106" spans="3:77" ht="5.25" customHeight="1" outlineLevel="1" x14ac:dyDescent="0.3">
      <c r="C106" s="10"/>
      <c r="D106" s="31"/>
      <c r="E106" s="88"/>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5"/>
      <c r="AF106" s="34"/>
      <c r="AG106" s="34"/>
      <c r="AH106" s="34"/>
      <c r="AI106" s="34"/>
      <c r="AJ106" s="35"/>
      <c r="AK106" s="34"/>
      <c r="AL106" s="34"/>
      <c r="AM106" s="34"/>
      <c r="AN106" s="34"/>
      <c r="AO106" s="17"/>
      <c r="AP106" s="17"/>
      <c r="AQ106" s="17"/>
      <c r="AR106" s="17"/>
      <c r="AS106" s="17"/>
      <c r="AT106" s="17"/>
      <c r="AU106" s="17"/>
      <c r="AV106" s="17"/>
      <c r="AW106" s="11"/>
      <c r="AX106" s="11"/>
      <c r="AY106" s="11"/>
      <c r="AZ106" s="11"/>
      <c r="BA106" s="11"/>
      <c r="BB106" s="11"/>
      <c r="BC106" s="11"/>
      <c r="BD106" s="11"/>
      <c r="BE106" s="17"/>
      <c r="BF106" s="17"/>
      <c r="BG106" s="17"/>
      <c r="BH106" s="17"/>
      <c r="BI106" s="11"/>
      <c r="BJ106" s="11"/>
      <c r="BK106" s="12"/>
      <c r="BL106" s="18"/>
      <c r="BM106" s="18"/>
      <c r="BN106" s="18"/>
      <c r="BO106" s="18"/>
      <c r="BP106" s="18"/>
      <c r="BQ106" s="12"/>
      <c r="BR106" s="17"/>
      <c r="BS106" s="17"/>
      <c r="BT106" s="17"/>
      <c r="BU106" s="11"/>
      <c r="BV106" s="11"/>
      <c r="BW106" s="12"/>
      <c r="BX106" s="12"/>
      <c r="BY106" s="12"/>
    </row>
    <row r="107" spans="3:77" ht="15" customHeight="1" outlineLevel="1" x14ac:dyDescent="0.3">
      <c r="C107" s="470" t="s">
        <v>27</v>
      </c>
      <c r="D107" s="167" t="s">
        <v>287</v>
      </c>
      <c r="E107" s="91"/>
      <c r="F107" s="36">
        <v>0</v>
      </c>
      <c r="G107" s="37">
        <v>0</v>
      </c>
      <c r="H107" s="37">
        <v>0</v>
      </c>
      <c r="I107" s="37">
        <v>0</v>
      </c>
      <c r="J107" s="38">
        <v>0</v>
      </c>
      <c r="K107" s="54">
        <v>60</v>
      </c>
      <c r="L107" s="52">
        <v>63</v>
      </c>
      <c r="M107" s="52">
        <v>77</v>
      </c>
      <c r="N107" s="52">
        <v>80</v>
      </c>
      <c r="O107" s="53">
        <v>280</v>
      </c>
      <c r="P107" s="54">
        <v>82</v>
      </c>
      <c r="Q107" s="52">
        <v>93</v>
      </c>
      <c r="R107" s="52">
        <v>96</v>
      </c>
      <c r="S107" s="52">
        <v>100</v>
      </c>
      <c r="T107" s="53">
        <v>371</v>
      </c>
      <c r="U107" s="54">
        <v>94</v>
      </c>
      <c r="V107" s="52">
        <v>103</v>
      </c>
      <c r="W107" s="52">
        <v>114</v>
      </c>
      <c r="X107" s="52">
        <v>118</v>
      </c>
      <c r="Y107" s="53">
        <v>429</v>
      </c>
      <c r="Z107" s="54">
        <v>129</v>
      </c>
      <c r="AA107" s="52">
        <v>143</v>
      </c>
      <c r="AB107" s="52">
        <v>157</v>
      </c>
      <c r="AC107" s="52">
        <v>175</v>
      </c>
      <c r="AD107" s="53">
        <v>604</v>
      </c>
      <c r="AE107" s="54">
        <v>174</v>
      </c>
      <c r="AF107" s="52">
        <v>188</v>
      </c>
      <c r="AG107" s="52">
        <v>208</v>
      </c>
      <c r="AH107" s="52">
        <v>215</v>
      </c>
      <c r="AI107" s="53">
        <v>785</v>
      </c>
      <c r="AJ107" s="54">
        <v>208</v>
      </c>
      <c r="AK107" s="52">
        <v>228</v>
      </c>
      <c r="AL107" s="52"/>
      <c r="AM107" s="52"/>
      <c r="AN107" s="53">
        <v>436</v>
      </c>
      <c r="AO107" s="291"/>
      <c r="AP107" s="291"/>
      <c r="AQ107" s="291"/>
      <c r="AR107" s="291"/>
      <c r="AS107" s="291"/>
      <c r="AT107" s="14"/>
      <c r="AU107" s="14"/>
      <c r="AV107" s="14"/>
      <c r="AW107" s="50"/>
      <c r="AX107" s="50"/>
      <c r="AY107" s="50"/>
      <c r="AZ107" s="50"/>
      <c r="BA107" s="50"/>
      <c r="BB107" s="50"/>
      <c r="BC107" s="50"/>
      <c r="BD107" s="50"/>
      <c r="BE107" s="12"/>
      <c r="BF107" s="14"/>
      <c r="BG107" s="14"/>
      <c r="BH107" s="14"/>
      <c r="BI107" s="51"/>
      <c r="BJ107" s="51"/>
      <c r="BK107" s="12"/>
      <c r="BL107" s="14"/>
      <c r="BM107" s="14"/>
      <c r="BN107" s="14"/>
      <c r="BO107" s="14"/>
      <c r="BP107" s="14"/>
      <c r="BQ107" s="12"/>
      <c r="BR107" s="14"/>
      <c r="BS107" s="14"/>
      <c r="BT107" s="14"/>
      <c r="BU107" s="51"/>
      <c r="BV107" s="51"/>
      <c r="BW107" s="12"/>
      <c r="BX107" s="12"/>
      <c r="BY107" s="12"/>
    </row>
    <row r="108" spans="3:77" ht="15" customHeight="1" outlineLevel="1" x14ac:dyDescent="0.3">
      <c r="C108" s="470"/>
      <c r="D108" s="168" t="s">
        <v>285</v>
      </c>
      <c r="E108" s="55"/>
      <c r="F108" s="39">
        <v>0</v>
      </c>
      <c r="G108" s="34">
        <v>0</v>
      </c>
      <c r="H108" s="34">
        <v>0</v>
      </c>
      <c r="I108" s="34">
        <v>0</v>
      </c>
      <c r="J108" s="40">
        <v>0</v>
      </c>
      <c r="K108" s="58">
        <v>0</v>
      </c>
      <c r="L108" s="56">
        <f>+L109/K107</f>
        <v>0.1</v>
      </c>
      <c r="M108" s="56">
        <f>+M109/L107</f>
        <v>0.1111111111111111</v>
      </c>
      <c r="N108" s="56">
        <f>+N109/M107</f>
        <v>0.1038961038961039</v>
      </c>
      <c r="O108" s="57">
        <f>+O109/SUM(K107:M107)</f>
        <v>0.105</v>
      </c>
      <c r="P108" s="55">
        <f>+P109/N107</f>
        <v>0.1125</v>
      </c>
      <c r="Q108" s="56">
        <f>+Q109/P107</f>
        <v>0.10975609756097561</v>
      </c>
      <c r="R108" s="56">
        <f>+R109/Q107</f>
        <v>0.10752688172043011</v>
      </c>
      <c r="S108" s="56">
        <f>+S109/R107</f>
        <v>0.10416666666666667</v>
      </c>
      <c r="T108" s="57">
        <f>+T109/SUM(N107,P107:R107)</f>
        <v>0.10826210826210826</v>
      </c>
      <c r="U108" s="55">
        <f>+U109/S107</f>
        <v>0.04</v>
      </c>
      <c r="V108" s="56">
        <f>+V109/U107</f>
        <v>0.10638297872340426</v>
      </c>
      <c r="W108" s="56">
        <f>+W109/V107</f>
        <v>0.10679611650485436</v>
      </c>
      <c r="X108" s="56">
        <f>+X109/W107</f>
        <v>0.10526315789473684</v>
      </c>
      <c r="Y108" s="57">
        <f>+Y109/SUM(S107,U107:W107)</f>
        <v>9.002433090024331E-2</v>
      </c>
      <c r="Z108" s="55">
        <f>+Z109/X107</f>
        <v>0</v>
      </c>
      <c r="AA108" s="56">
        <f>+AA109/Z107</f>
        <v>0.10852713178294573</v>
      </c>
      <c r="AB108" s="56">
        <f>+AB109/AA107</f>
        <v>0.1048951048951049</v>
      </c>
      <c r="AC108" s="56">
        <f>+AC109/AB107</f>
        <v>2.5477707006369428E-2</v>
      </c>
      <c r="AD108" s="57">
        <f>+AD109/SUM(X107,Z107:AB107)</f>
        <v>6.0329067641681902E-2</v>
      </c>
      <c r="AE108" s="55">
        <f>+AE109/AC107</f>
        <v>0</v>
      </c>
      <c r="AF108" s="56">
        <f>+AF109/AE107</f>
        <v>0.10919540229885058</v>
      </c>
      <c r="AG108" s="56">
        <v>7.4468085106382975E-2</v>
      </c>
      <c r="AH108" s="56">
        <f>+AH109/AG107</f>
        <v>0</v>
      </c>
      <c r="AI108" s="57">
        <f>+AI109/SUM(AC107,AE107,AF107,AG107)</f>
        <v>4.429530201342282E-2</v>
      </c>
      <c r="AJ108" s="55">
        <f>AJ109/AH107</f>
        <v>0</v>
      </c>
      <c r="AK108" s="56">
        <f>+AK109/AJ107</f>
        <v>0.10576923076923077</v>
      </c>
      <c r="AL108" s="56"/>
      <c r="AM108" s="56"/>
      <c r="AN108" s="57">
        <f>+AN109/SUM(AH107,AJ107)</f>
        <v>5.2009456264775412E-2</v>
      </c>
      <c r="AO108" s="370"/>
      <c r="AP108" s="370"/>
      <c r="AQ108" s="14"/>
      <c r="AR108" s="14"/>
      <c r="AS108" s="14"/>
      <c r="AT108" s="14"/>
      <c r="AU108" s="14"/>
      <c r="AV108" s="14"/>
      <c r="AW108" s="50"/>
      <c r="AX108" s="50"/>
      <c r="AY108" s="50"/>
      <c r="AZ108" s="50"/>
      <c r="BA108" s="50"/>
      <c r="BB108" s="50"/>
      <c r="BC108" s="50"/>
      <c r="BD108" s="50"/>
      <c r="BE108" s="12"/>
      <c r="BF108" s="14"/>
      <c r="BG108" s="14"/>
      <c r="BH108" s="14"/>
      <c r="BI108" s="51"/>
      <c r="BJ108" s="51"/>
      <c r="BK108" s="12"/>
      <c r="BL108" s="14"/>
      <c r="BM108" s="14"/>
      <c r="BN108" s="14"/>
      <c r="BO108" s="14"/>
      <c r="BP108" s="14"/>
      <c r="BQ108" s="12"/>
      <c r="BR108" s="14"/>
      <c r="BS108" s="14"/>
      <c r="BT108" s="14"/>
      <c r="BU108" s="51"/>
      <c r="BV108" s="51"/>
      <c r="BW108" s="12"/>
      <c r="BX108" s="12"/>
      <c r="BY108" s="12"/>
    </row>
    <row r="109" spans="3:77" s="2" customFormat="1" ht="15" customHeight="1" outlineLevel="1" x14ac:dyDescent="0.3">
      <c r="C109" s="470"/>
      <c r="D109" s="169" t="s">
        <v>466</v>
      </c>
      <c r="E109" s="58"/>
      <c r="F109" s="58">
        <v>0</v>
      </c>
      <c r="G109" s="82">
        <v>0</v>
      </c>
      <c r="H109" s="82">
        <v>0</v>
      </c>
      <c r="I109" s="82">
        <v>0</v>
      </c>
      <c r="J109" s="59">
        <v>0</v>
      </c>
      <c r="K109" s="58">
        <v>0</v>
      </c>
      <c r="L109" s="221">
        <v>6</v>
      </c>
      <c r="M109" s="221">
        <v>7</v>
      </c>
      <c r="N109" s="221">
        <v>8</v>
      </c>
      <c r="O109" s="222">
        <v>21</v>
      </c>
      <c r="P109" s="220">
        <v>9</v>
      </c>
      <c r="Q109" s="221">
        <v>9</v>
      </c>
      <c r="R109" s="221">
        <v>10</v>
      </c>
      <c r="S109" s="221">
        <v>10</v>
      </c>
      <c r="T109" s="222">
        <v>38</v>
      </c>
      <c r="U109" s="220">
        <v>4</v>
      </c>
      <c r="V109" s="221">
        <v>10</v>
      </c>
      <c r="W109" s="221">
        <v>11</v>
      </c>
      <c r="X109" s="221">
        <v>12</v>
      </c>
      <c r="Y109" s="222">
        <v>37</v>
      </c>
      <c r="Z109" s="220">
        <v>0</v>
      </c>
      <c r="AA109" s="221">
        <v>14</v>
      </c>
      <c r="AB109" s="221">
        <v>15</v>
      </c>
      <c r="AC109" s="221">
        <v>4</v>
      </c>
      <c r="AD109" s="222">
        <v>33</v>
      </c>
      <c r="AE109" s="220">
        <v>0</v>
      </c>
      <c r="AF109" s="221">
        <v>19</v>
      </c>
      <c r="AG109" s="221">
        <v>14</v>
      </c>
      <c r="AH109" s="221">
        <v>0</v>
      </c>
      <c r="AI109" s="222">
        <v>33</v>
      </c>
      <c r="AJ109" s="220">
        <v>0</v>
      </c>
      <c r="AK109" s="221">
        <v>22</v>
      </c>
      <c r="AL109" s="221"/>
      <c r="AM109" s="221"/>
      <c r="AN109" s="222">
        <v>22</v>
      </c>
      <c r="AO109" s="21"/>
      <c r="AP109" s="21"/>
      <c r="AQ109" s="21"/>
      <c r="AR109" s="21"/>
      <c r="AS109" s="21"/>
      <c r="AT109" s="21"/>
      <c r="AU109" s="21"/>
      <c r="AV109" s="21"/>
      <c r="AW109" s="92"/>
      <c r="AX109" s="92"/>
      <c r="AY109" s="92"/>
      <c r="AZ109" s="92"/>
      <c r="BA109" s="22"/>
      <c r="BB109" s="22"/>
      <c r="BC109" s="22"/>
      <c r="BD109" s="22"/>
      <c r="BE109" s="21"/>
      <c r="BF109" s="21"/>
      <c r="BG109" s="21"/>
      <c r="BH109" s="21"/>
      <c r="BI109" s="22"/>
      <c r="BJ109" s="22"/>
      <c r="BK109" s="20"/>
      <c r="BL109" s="28"/>
      <c r="BM109" s="28"/>
      <c r="BN109" s="28"/>
      <c r="BO109" s="28"/>
      <c r="BP109" s="28"/>
      <c r="BQ109" s="20"/>
      <c r="BR109" s="21"/>
      <c r="BS109" s="21"/>
      <c r="BT109" s="21"/>
      <c r="BU109" s="22"/>
      <c r="BV109" s="22"/>
      <c r="BW109" s="20"/>
      <c r="BX109" s="20"/>
      <c r="BY109" s="20"/>
    </row>
    <row r="110" spans="3:77" ht="15" customHeight="1" outlineLevel="1" x14ac:dyDescent="0.3">
      <c r="C110" s="470"/>
      <c r="D110" s="168" t="s">
        <v>467</v>
      </c>
      <c r="E110" s="60"/>
      <c r="F110" s="287">
        <v>0</v>
      </c>
      <c r="G110" s="342">
        <v>0</v>
      </c>
      <c r="H110" s="342">
        <v>0</v>
      </c>
      <c r="I110" s="342">
        <v>0</v>
      </c>
      <c r="J110" s="286">
        <v>0</v>
      </c>
      <c r="K110" s="290">
        <v>0</v>
      </c>
      <c r="L110" s="61">
        <v>1</v>
      </c>
      <c r="M110" s="61">
        <v>1</v>
      </c>
      <c r="N110" s="61">
        <v>1</v>
      </c>
      <c r="O110" s="239">
        <v>1</v>
      </c>
      <c r="P110" s="60">
        <v>1</v>
      </c>
      <c r="Q110" s="61">
        <v>1</v>
      </c>
      <c r="R110" s="61">
        <v>1</v>
      </c>
      <c r="S110" s="61">
        <v>1</v>
      </c>
      <c r="T110" s="239">
        <v>1</v>
      </c>
      <c r="U110" s="60">
        <v>1</v>
      </c>
      <c r="V110" s="61">
        <v>1</v>
      </c>
      <c r="W110" s="61">
        <v>1</v>
      </c>
      <c r="X110" s="61">
        <v>1</v>
      </c>
      <c r="Y110" s="239">
        <v>1</v>
      </c>
      <c r="Z110" s="60">
        <v>1</v>
      </c>
      <c r="AA110" s="61">
        <v>1</v>
      </c>
      <c r="AB110" s="61">
        <v>1</v>
      </c>
      <c r="AC110" s="61">
        <v>1</v>
      </c>
      <c r="AD110" s="239">
        <v>1</v>
      </c>
      <c r="AE110" s="60">
        <v>1</v>
      </c>
      <c r="AF110" s="61">
        <v>1</v>
      </c>
      <c r="AG110" s="61">
        <v>1</v>
      </c>
      <c r="AH110" s="61">
        <v>1</v>
      </c>
      <c r="AI110" s="239">
        <v>1</v>
      </c>
      <c r="AJ110" s="60">
        <v>1</v>
      </c>
      <c r="AK110" s="61">
        <v>1</v>
      </c>
      <c r="AL110" s="61"/>
      <c r="AM110" s="61"/>
      <c r="AN110" s="239">
        <v>1</v>
      </c>
      <c r="AO110" s="17"/>
      <c r="AP110" s="17"/>
      <c r="AQ110" s="17"/>
      <c r="AR110" s="17"/>
      <c r="AS110" s="17"/>
      <c r="AT110" s="17"/>
      <c r="AU110" s="17"/>
      <c r="AV110" s="17"/>
      <c r="AW110" s="11"/>
      <c r="AX110" s="11"/>
      <c r="AY110" s="11"/>
      <c r="AZ110" s="11"/>
      <c r="BA110" s="11"/>
      <c r="BB110" s="11"/>
      <c r="BC110" s="11"/>
      <c r="BD110" s="11"/>
      <c r="BE110" s="17"/>
      <c r="BF110" s="17"/>
      <c r="BG110" s="17"/>
      <c r="BH110" s="17"/>
      <c r="BI110" s="11"/>
      <c r="BJ110" s="11"/>
      <c r="BK110" s="12"/>
      <c r="BL110" s="18"/>
      <c r="BM110" s="18"/>
      <c r="BN110" s="18"/>
      <c r="BO110" s="18"/>
      <c r="BP110" s="18"/>
      <c r="BQ110" s="12"/>
      <c r="BR110" s="17"/>
      <c r="BS110" s="17"/>
      <c r="BT110" s="17"/>
      <c r="BU110" s="11"/>
      <c r="BV110" s="11"/>
      <c r="BW110" s="12"/>
      <c r="BX110" s="12"/>
      <c r="BY110" s="12"/>
    </row>
    <row r="111" spans="3:77" ht="15" customHeight="1" outlineLevel="1" x14ac:dyDescent="0.3">
      <c r="C111" s="478"/>
      <c r="D111" s="170" t="s">
        <v>286</v>
      </c>
      <c r="E111" s="62"/>
      <c r="F111" s="62">
        <v>0</v>
      </c>
      <c r="G111" s="63">
        <v>0</v>
      </c>
      <c r="H111" s="63">
        <v>0</v>
      </c>
      <c r="I111" s="63">
        <v>0</v>
      </c>
      <c r="J111" s="64">
        <v>0</v>
      </c>
      <c r="K111" s="62">
        <v>0</v>
      </c>
      <c r="L111" s="218">
        <v>6</v>
      </c>
      <c r="M111" s="218">
        <v>7</v>
      </c>
      <c r="N111" s="218">
        <v>8</v>
      </c>
      <c r="O111" s="219">
        <v>21</v>
      </c>
      <c r="P111" s="217">
        <v>9</v>
      </c>
      <c r="Q111" s="218">
        <v>9</v>
      </c>
      <c r="R111" s="218">
        <v>10</v>
      </c>
      <c r="S111" s="218">
        <v>10</v>
      </c>
      <c r="T111" s="219">
        <v>38</v>
      </c>
      <c r="U111" s="217">
        <v>4</v>
      </c>
      <c r="V111" s="218">
        <v>10</v>
      </c>
      <c r="W111" s="218">
        <v>11</v>
      </c>
      <c r="X111" s="218">
        <v>12</v>
      </c>
      <c r="Y111" s="219">
        <v>37</v>
      </c>
      <c r="Z111" s="217">
        <v>0</v>
      </c>
      <c r="AA111" s="218">
        <v>14</v>
      </c>
      <c r="AB111" s="218">
        <v>15</v>
      </c>
      <c r="AC111" s="218">
        <v>4</v>
      </c>
      <c r="AD111" s="219">
        <v>33</v>
      </c>
      <c r="AE111" s="217">
        <v>0</v>
      </c>
      <c r="AF111" s="218">
        <v>19</v>
      </c>
      <c r="AG111" s="218">
        <v>14</v>
      </c>
      <c r="AH111" s="218">
        <v>0</v>
      </c>
      <c r="AI111" s="219">
        <v>33</v>
      </c>
      <c r="AJ111" s="217">
        <v>0</v>
      </c>
      <c r="AK111" s="218">
        <v>22</v>
      </c>
      <c r="AL111" s="218"/>
      <c r="AM111" s="218"/>
      <c r="AN111" s="219">
        <v>22</v>
      </c>
      <c r="AO111" s="17"/>
      <c r="AP111" s="17"/>
      <c r="AQ111" s="17"/>
      <c r="AR111" s="17"/>
      <c r="AS111" s="17"/>
      <c r="AT111" s="17"/>
      <c r="AU111" s="17"/>
      <c r="AV111" s="17"/>
      <c r="AW111" s="11"/>
      <c r="AX111" s="11"/>
      <c r="AY111" s="11"/>
      <c r="AZ111" s="11"/>
      <c r="BA111" s="11"/>
      <c r="BB111" s="11"/>
      <c r="BC111" s="11"/>
      <c r="BD111" s="11"/>
      <c r="BE111" s="17"/>
      <c r="BF111" s="17"/>
      <c r="BG111" s="17"/>
      <c r="BH111" s="17"/>
      <c r="BI111" s="11"/>
      <c r="BJ111" s="11"/>
      <c r="BK111" s="12"/>
      <c r="BL111" s="18"/>
      <c r="BM111" s="18"/>
      <c r="BN111" s="18"/>
      <c r="BO111" s="18"/>
      <c r="BP111" s="18"/>
      <c r="BQ111" s="12"/>
      <c r="BR111" s="17"/>
      <c r="BS111" s="17"/>
      <c r="BT111" s="17"/>
      <c r="BU111" s="11"/>
      <c r="BV111" s="11"/>
      <c r="BW111" s="12"/>
      <c r="BX111" s="12"/>
      <c r="BY111" s="12"/>
    </row>
    <row r="112" spans="3:77" ht="5.25" customHeight="1" outlineLevel="1" x14ac:dyDescent="0.3">
      <c r="C112" s="10"/>
      <c r="D112" s="31"/>
      <c r="E112" s="88"/>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5"/>
      <c r="AF112" s="34"/>
      <c r="AG112" s="34"/>
      <c r="AH112" s="34"/>
      <c r="AI112" s="34"/>
      <c r="AJ112" s="35"/>
      <c r="AK112" s="34"/>
      <c r="AL112" s="34"/>
      <c r="AM112" s="34"/>
      <c r="AN112" s="34"/>
      <c r="AO112" s="17"/>
      <c r="AP112" s="17"/>
      <c r="AQ112" s="17"/>
      <c r="AR112" s="17"/>
      <c r="AS112" s="17"/>
      <c r="AT112" s="17"/>
      <c r="AU112" s="17"/>
      <c r="AV112" s="17"/>
      <c r="AW112" s="11"/>
      <c r="AX112" s="11"/>
      <c r="AY112" s="11"/>
      <c r="AZ112" s="11"/>
      <c r="BA112" s="11"/>
      <c r="BB112" s="11"/>
      <c r="BC112" s="11"/>
      <c r="BD112" s="11"/>
      <c r="BE112" s="17"/>
      <c r="BF112" s="17"/>
      <c r="BG112" s="17"/>
      <c r="BH112" s="17"/>
      <c r="BI112" s="11"/>
      <c r="BJ112" s="11"/>
      <c r="BK112" s="12"/>
      <c r="BL112" s="18"/>
      <c r="BM112" s="18"/>
      <c r="BN112" s="18"/>
      <c r="BO112" s="18"/>
      <c r="BP112" s="18"/>
      <c r="BQ112" s="12"/>
      <c r="BR112" s="17"/>
      <c r="BS112" s="17"/>
      <c r="BT112" s="17"/>
      <c r="BU112" s="11"/>
      <c r="BV112" s="11"/>
      <c r="BW112" s="12"/>
      <c r="BX112" s="12"/>
      <c r="BY112" s="12"/>
    </row>
    <row r="113" spans="3:77" ht="15" customHeight="1" outlineLevel="1" x14ac:dyDescent="0.3">
      <c r="C113" s="470" t="s">
        <v>294</v>
      </c>
      <c r="D113" s="167" t="s">
        <v>469</v>
      </c>
      <c r="E113" s="91"/>
      <c r="F113" s="36">
        <v>0</v>
      </c>
      <c r="G113" s="37">
        <v>0</v>
      </c>
      <c r="H113" s="37">
        <v>0</v>
      </c>
      <c r="I113" s="37">
        <v>0</v>
      </c>
      <c r="J113" s="38">
        <v>0</v>
      </c>
      <c r="K113" s="99">
        <v>1</v>
      </c>
      <c r="L113" s="52">
        <v>10</v>
      </c>
      <c r="M113" s="52">
        <v>18</v>
      </c>
      <c r="N113" s="100">
        <v>35</v>
      </c>
      <c r="O113" s="53">
        <v>64</v>
      </c>
      <c r="P113" s="54">
        <v>44</v>
      </c>
      <c r="Q113" s="52">
        <v>93</v>
      </c>
      <c r="R113" s="52">
        <v>136</v>
      </c>
      <c r="S113" s="52">
        <v>190</v>
      </c>
      <c r="T113" s="53">
        <v>463</v>
      </c>
      <c r="U113" s="54">
        <v>124</v>
      </c>
      <c r="V113" s="52">
        <v>194</v>
      </c>
      <c r="W113" s="134">
        <v>196</v>
      </c>
      <c r="X113" s="52">
        <v>211</v>
      </c>
      <c r="Y113" s="53">
        <v>725</v>
      </c>
      <c r="Z113" s="54">
        <v>167</v>
      </c>
      <c r="AA113" s="52">
        <v>247</v>
      </c>
      <c r="AB113" s="52">
        <v>233</v>
      </c>
      <c r="AC113" s="52">
        <v>282</v>
      </c>
      <c r="AD113" s="53">
        <v>928</v>
      </c>
      <c r="AE113" s="54">
        <v>178</v>
      </c>
      <c r="AF113" s="52">
        <v>356</v>
      </c>
      <c r="AG113" s="52">
        <v>337</v>
      </c>
      <c r="AH113" s="52">
        <v>392</v>
      </c>
      <c r="AI113" s="53">
        <v>1263</v>
      </c>
      <c r="AJ113" s="54">
        <v>248</v>
      </c>
      <c r="AK113" s="432">
        <v>359</v>
      </c>
      <c r="AL113" s="89"/>
      <c r="AM113" s="89"/>
      <c r="AN113" s="431">
        <v>607</v>
      </c>
      <c r="AO113" s="291"/>
      <c r="AP113" s="291"/>
      <c r="AQ113" s="291"/>
      <c r="AR113" s="291"/>
      <c r="AS113" s="291"/>
      <c r="AT113" s="14"/>
      <c r="AU113" s="14"/>
      <c r="AV113" s="14"/>
      <c r="AW113" s="50"/>
      <c r="AX113" s="50"/>
      <c r="AY113" s="50"/>
      <c r="AZ113" s="50"/>
      <c r="BA113" s="50"/>
      <c r="BB113" s="50"/>
      <c r="BC113" s="50"/>
      <c r="BD113" s="50"/>
      <c r="BE113" s="12"/>
      <c r="BF113" s="14"/>
      <c r="BG113" s="14"/>
      <c r="BH113" s="14"/>
      <c r="BI113" s="51"/>
      <c r="BJ113" s="51"/>
      <c r="BK113" s="12"/>
      <c r="BL113" s="14"/>
      <c r="BM113" s="14"/>
      <c r="BN113" s="14"/>
      <c r="BO113" s="14"/>
      <c r="BP113" s="14"/>
      <c r="BQ113" s="12"/>
      <c r="BR113" s="14"/>
      <c r="BS113" s="14"/>
      <c r="BT113" s="14"/>
      <c r="BU113" s="51"/>
      <c r="BV113" s="51"/>
      <c r="BW113" s="12"/>
      <c r="BX113" s="12"/>
      <c r="BY113" s="12"/>
    </row>
    <row r="114" spans="3:77" ht="15" customHeight="1" outlineLevel="1" x14ac:dyDescent="0.3">
      <c r="C114" s="470"/>
      <c r="D114" s="168" t="s">
        <v>285</v>
      </c>
      <c r="E114" s="55"/>
      <c r="F114" s="39">
        <v>0</v>
      </c>
      <c r="G114" s="34">
        <v>0</v>
      </c>
      <c r="H114" s="34">
        <v>0</v>
      </c>
      <c r="I114" s="34">
        <v>0</v>
      </c>
      <c r="J114" s="40">
        <v>0</v>
      </c>
      <c r="K114" s="39">
        <v>0</v>
      </c>
      <c r="L114" s="34">
        <v>0</v>
      </c>
      <c r="M114" s="271" t="s">
        <v>289</v>
      </c>
      <c r="N114" s="271" t="s">
        <v>289</v>
      </c>
      <c r="O114" s="57">
        <f>+O115/SUM(I113,K113:M113)</f>
        <v>3.4482758620689655E-2</v>
      </c>
      <c r="P114" s="55">
        <f>+P115/N113</f>
        <v>2.8571428571428571E-2</v>
      </c>
      <c r="Q114" s="56">
        <f>+Q115/P113</f>
        <v>2.2727272727272728E-2</v>
      </c>
      <c r="R114" s="56">
        <f>+R115/Q113</f>
        <v>2.1505376344086023E-2</v>
      </c>
      <c r="S114" s="56">
        <f>+S115/R113</f>
        <v>2.2058823529411766E-2</v>
      </c>
      <c r="T114" s="57">
        <f>+T115/SUM(N113,P113:R113)</f>
        <v>2.5974025974025976E-2</v>
      </c>
      <c r="U114" s="55">
        <f>+U115/S113</f>
        <v>2.6315789473684209E-2</v>
      </c>
      <c r="V114" s="56">
        <f>+V115/U113</f>
        <v>2.4193548387096774E-2</v>
      </c>
      <c r="W114" s="56">
        <f>+W115/V113</f>
        <v>2.5773195876288658E-2</v>
      </c>
      <c r="X114" s="56">
        <f>+X115/W113</f>
        <v>2.5510204081632654E-2</v>
      </c>
      <c r="Y114" s="57">
        <f>+Y115/SUM(S113,U113:W113)</f>
        <v>2.556818181818182E-2</v>
      </c>
      <c r="Z114" s="55">
        <f>+Z115/X113</f>
        <v>2.3696682464454975E-2</v>
      </c>
      <c r="AA114" s="56">
        <f>+AA115/Z113</f>
        <v>2.3952095808383235E-2</v>
      </c>
      <c r="AB114" s="56">
        <f>+AB115/AA113</f>
        <v>2.4291497975708502E-2</v>
      </c>
      <c r="AC114" s="56">
        <f>+AC115/AB113</f>
        <v>2.575107296137339E-2</v>
      </c>
      <c r="AD114" s="57">
        <f>+AD115/SUM(X113,Z113:AB113)</f>
        <v>2.564102564102564E-2</v>
      </c>
      <c r="AE114" s="55">
        <f>+AE115/AC113</f>
        <v>2.4822695035460994E-2</v>
      </c>
      <c r="AF114" s="56">
        <f>+AF115/AE113</f>
        <v>2.8089887640449437E-2</v>
      </c>
      <c r="AG114" s="56">
        <f>+AG115/AF113</f>
        <v>2.5280898876404494E-2</v>
      </c>
      <c r="AH114" s="56">
        <f>+AH115/AG113</f>
        <v>2.6706231454005934E-2</v>
      </c>
      <c r="AI114" s="57">
        <f>+AI115/SUM(AC113,AE113,AF113,AG113)</f>
        <v>2.6019080659150044E-2</v>
      </c>
      <c r="AJ114" s="55">
        <f>AJ115/AH113</f>
        <v>2.5510204081632654E-2</v>
      </c>
      <c r="AK114" s="56">
        <f>+AK115/AJ113</f>
        <v>2.8225806451612902E-2</v>
      </c>
      <c r="AL114" s="56"/>
      <c r="AM114" s="56"/>
      <c r="AN114" s="57">
        <f>+AN115/SUM(AH113,AJ113)</f>
        <v>2.6562499999999999E-2</v>
      </c>
      <c r="AO114" s="370"/>
      <c r="AP114" s="370"/>
      <c r="AQ114" s="14"/>
      <c r="AR114" s="14"/>
      <c r="AS114" s="14"/>
      <c r="AT114" s="14"/>
      <c r="AU114" s="14"/>
      <c r="AV114" s="14"/>
      <c r="AW114" s="50"/>
      <c r="AX114" s="50"/>
      <c r="AY114" s="50"/>
      <c r="AZ114" s="50"/>
      <c r="BA114" s="50"/>
      <c r="BB114" s="50"/>
      <c r="BC114" s="50"/>
      <c r="BD114" s="50"/>
      <c r="BE114" s="12"/>
      <c r="BF114" s="14"/>
      <c r="BG114" s="14"/>
      <c r="BH114" s="14"/>
      <c r="BI114" s="51"/>
      <c r="BJ114" s="51"/>
      <c r="BK114" s="12"/>
      <c r="BL114" s="14"/>
      <c r="BM114" s="14"/>
      <c r="BN114" s="14"/>
      <c r="BO114" s="14"/>
      <c r="BP114" s="14"/>
      <c r="BQ114" s="12"/>
      <c r="BR114" s="14"/>
      <c r="BS114" s="14"/>
      <c r="BT114" s="14"/>
      <c r="BU114" s="51"/>
      <c r="BV114" s="51"/>
      <c r="BW114" s="12"/>
      <c r="BX114" s="12"/>
      <c r="BY114" s="12"/>
    </row>
    <row r="115" spans="3:77" s="2" customFormat="1" ht="14.5" outlineLevel="1" x14ac:dyDescent="0.3">
      <c r="C115" s="470"/>
      <c r="D115" s="169" t="s">
        <v>466</v>
      </c>
      <c r="E115" s="58"/>
      <c r="F115" s="58">
        <v>0</v>
      </c>
      <c r="G115" s="82">
        <v>0</v>
      </c>
      <c r="H115" s="82">
        <v>0</v>
      </c>
      <c r="I115" s="82">
        <v>0</v>
      </c>
      <c r="J115" s="59">
        <v>0</v>
      </c>
      <c r="K115" s="58">
        <v>0</v>
      </c>
      <c r="L115" s="82">
        <v>0</v>
      </c>
      <c r="M115" s="315">
        <v>0</v>
      </c>
      <c r="N115" s="315">
        <v>0</v>
      </c>
      <c r="O115" s="222">
        <v>1</v>
      </c>
      <c r="P115" s="220">
        <v>1</v>
      </c>
      <c r="Q115" s="221">
        <v>1</v>
      </c>
      <c r="R115" s="221">
        <v>2</v>
      </c>
      <c r="S115" s="221">
        <v>3</v>
      </c>
      <c r="T115" s="222">
        <v>8</v>
      </c>
      <c r="U115" s="220">
        <v>5</v>
      </c>
      <c r="V115" s="221">
        <v>3</v>
      </c>
      <c r="W115" s="221">
        <v>5</v>
      </c>
      <c r="X115" s="221">
        <v>5</v>
      </c>
      <c r="Y115" s="222">
        <v>18</v>
      </c>
      <c r="Z115" s="220">
        <v>5</v>
      </c>
      <c r="AA115" s="221">
        <v>4</v>
      </c>
      <c r="AB115" s="221">
        <v>6</v>
      </c>
      <c r="AC115" s="221">
        <v>6</v>
      </c>
      <c r="AD115" s="222">
        <v>22</v>
      </c>
      <c r="AE115" s="220">
        <v>7</v>
      </c>
      <c r="AF115" s="221">
        <v>5</v>
      </c>
      <c r="AG115" s="221">
        <v>9</v>
      </c>
      <c r="AH115" s="221">
        <v>9</v>
      </c>
      <c r="AI115" s="222">
        <v>30</v>
      </c>
      <c r="AJ115" s="220">
        <v>10</v>
      </c>
      <c r="AK115" s="221">
        <v>7</v>
      </c>
      <c r="AL115" s="221"/>
      <c r="AM115" s="221"/>
      <c r="AN115" s="222">
        <v>17</v>
      </c>
      <c r="AO115" s="21"/>
      <c r="AP115" s="21"/>
      <c r="AQ115" s="21"/>
      <c r="AR115" s="21"/>
      <c r="AS115" s="21"/>
      <c r="AT115" s="21"/>
      <c r="AU115" s="21"/>
      <c r="AV115" s="21"/>
      <c r="AW115" s="92"/>
      <c r="AX115" s="92"/>
      <c r="AY115" s="92"/>
      <c r="AZ115" s="92"/>
      <c r="BA115" s="22"/>
      <c r="BB115" s="22"/>
      <c r="BC115" s="22"/>
      <c r="BD115" s="22"/>
      <c r="BE115" s="21"/>
      <c r="BF115" s="21"/>
      <c r="BG115" s="21"/>
      <c r="BH115" s="21"/>
      <c r="BI115" s="22"/>
      <c r="BJ115" s="22"/>
      <c r="BK115" s="20"/>
      <c r="BL115" s="28"/>
      <c r="BM115" s="28"/>
      <c r="BN115" s="28"/>
      <c r="BO115" s="28"/>
      <c r="BP115" s="28"/>
      <c r="BQ115" s="20"/>
      <c r="BR115" s="21"/>
      <c r="BS115" s="21"/>
      <c r="BT115" s="21"/>
      <c r="BU115" s="22"/>
      <c r="BV115" s="22"/>
      <c r="BW115" s="20"/>
      <c r="BX115" s="20"/>
      <c r="BY115" s="20"/>
    </row>
    <row r="116" spans="3:77" ht="14.5" outlineLevel="1" x14ac:dyDescent="0.3">
      <c r="C116" s="470"/>
      <c r="D116" s="168" t="s">
        <v>467</v>
      </c>
      <c r="E116" s="60"/>
      <c r="F116" s="287">
        <v>0</v>
      </c>
      <c r="G116" s="342">
        <v>0</v>
      </c>
      <c r="H116" s="342">
        <v>0</v>
      </c>
      <c r="I116" s="342">
        <v>0</v>
      </c>
      <c r="J116" s="286">
        <v>0</v>
      </c>
      <c r="K116" s="287">
        <v>0</v>
      </c>
      <c r="L116" s="342">
        <v>0</v>
      </c>
      <c r="M116" s="61">
        <v>0.82420000000000004</v>
      </c>
      <c r="N116" s="61">
        <v>0.85240000000000005</v>
      </c>
      <c r="O116" s="239">
        <v>0.84279999999999999</v>
      </c>
      <c r="P116" s="60">
        <v>0.85240000000000005</v>
      </c>
      <c r="Q116" s="61">
        <v>0.85240000000000005</v>
      </c>
      <c r="R116" s="61">
        <v>0.85240000000000005</v>
      </c>
      <c r="S116" s="61">
        <v>0.85240000000000005</v>
      </c>
      <c r="T116" s="239">
        <v>0.85240000000000005</v>
      </c>
      <c r="U116" s="60">
        <v>0.85240000000000005</v>
      </c>
      <c r="V116" s="61">
        <v>0.85240000000000005</v>
      </c>
      <c r="W116" s="61">
        <v>0.85240000000000005</v>
      </c>
      <c r="X116" s="61">
        <v>0.85240000000000005</v>
      </c>
      <c r="Y116" s="239">
        <v>0.85240000000000005</v>
      </c>
      <c r="Z116" s="60">
        <v>0.85240000000000005</v>
      </c>
      <c r="AA116" s="61">
        <v>0.85240000000000005</v>
      </c>
      <c r="AB116" s="61">
        <v>0.85240000000000005</v>
      </c>
      <c r="AC116" s="61">
        <v>0.85270000000000001</v>
      </c>
      <c r="AD116" s="239">
        <v>0.85240000000000005</v>
      </c>
      <c r="AE116" s="60">
        <v>0.85709999999999997</v>
      </c>
      <c r="AF116" s="61">
        <v>0.8</v>
      </c>
      <c r="AG116" s="61">
        <v>0.88890000000000002</v>
      </c>
      <c r="AH116" s="61">
        <v>0.77780000000000005</v>
      </c>
      <c r="AI116" s="239">
        <v>0.86670000000000003</v>
      </c>
      <c r="AJ116" s="60">
        <v>0.8</v>
      </c>
      <c r="AK116" s="61">
        <v>0.85709999999999997</v>
      </c>
      <c r="AL116" s="334"/>
      <c r="AM116" s="334"/>
      <c r="AN116" s="239">
        <v>0.82350000000000001</v>
      </c>
      <c r="AO116" s="333"/>
      <c r="AP116" s="333"/>
      <c r="AQ116" s="333"/>
      <c r="AR116" s="333"/>
      <c r="AS116" s="333"/>
      <c r="AT116" s="240"/>
      <c r="AU116" s="240"/>
      <c r="AV116" s="240"/>
      <c r="AW116" s="240"/>
      <c r="AX116" s="240"/>
      <c r="AY116" s="240"/>
      <c r="AZ116" s="240"/>
      <c r="BA116" s="240"/>
      <c r="BB116" s="240"/>
      <c r="BC116" s="240"/>
      <c r="BD116" s="240"/>
      <c r="BE116" s="240"/>
      <c r="BF116" s="240"/>
      <c r="BG116" s="240"/>
      <c r="BH116" s="240"/>
      <c r="BI116" s="240"/>
      <c r="BJ116" s="240"/>
      <c r="BK116" s="240"/>
      <c r="BL116" s="240"/>
      <c r="BM116" s="240"/>
      <c r="BN116" s="18"/>
      <c r="BO116" s="18"/>
      <c r="BP116" s="18"/>
      <c r="BQ116" s="12"/>
      <c r="BR116" s="17"/>
      <c r="BS116" s="17"/>
      <c r="BT116" s="17"/>
      <c r="BU116" s="11"/>
      <c r="BV116" s="11"/>
      <c r="BW116" s="12"/>
      <c r="BX116" s="12"/>
      <c r="BY116" s="12"/>
    </row>
    <row r="117" spans="3:77" ht="15" customHeight="1" outlineLevel="1" x14ac:dyDescent="0.3">
      <c r="C117" s="478"/>
      <c r="D117" s="170" t="s">
        <v>286</v>
      </c>
      <c r="E117" s="62"/>
      <c r="F117" s="62">
        <v>0</v>
      </c>
      <c r="G117" s="63">
        <v>0</v>
      </c>
      <c r="H117" s="63">
        <v>0</v>
      </c>
      <c r="I117" s="63">
        <v>0</v>
      </c>
      <c r="J117" s="64">
        <v>0</v>
      </c>
      <c r="K117" s="62">
        <v>0</v>
      </c>
      <c r="L117" s="63">
        <v>0</v>
      </c>
      <c r="M117" s="245">
        <v>0</v>
      </c>
      <c r="N117" s="245">
        <v>0</v>
      </c>
      <c r="O117" s="219">
        <v>1</v>
      </c>
      <c r="P117" s="217">
        <v>1</v>
      </c>
      <c r="Q117" s="218">
        <v>1</v>
      </c>
      <c r="R117" s="218">
        <v>2</v>
      </c>
      <c r="S117" s="218">
        <v>3</v>
      </c>
      <c r="T117" s="219">
        <v>7</v>
      </c>
      <c r="U117" s="217">
        <v>4</v>
      </c>
      <c r="V117" s="218">
        <v>3</v>
      </c>
      <c r="W117" s="218">
        <v>4</v>
      </c>
      <c r="X117" s="218">
        <v>4</v>
      </c>
      <c r="Y117" s="219">
        <v>15</v>
      </c>
      <c r="Z117" s="217">
        <v>4</v>
      </c>
      <c r="AA117" s="218">
        <v>4</v>
      </c>
      <c r="AB117" s="218">
        <v>5</v>
      </c>
      <c r="AC117" s="218">
        <v>5</v>
      </c>
      <c r="AD117" s="219">
        <v>18</v>
      </c>
      <c r="AE117" s="217">
        <v>6</v>
      </c>
      <c r="AF117" s="218">
        <v>4</v>
      </c>
      <c r="AG117" s="218">
        <v>8</v>
      </c>
      <c r="AH117" s="218">
        <v>7</v>
      </c>
      <c r="AI117" s="219">
        <v>26</v>
      </c>
      <c r="AJ117" s="217">
        <v>8</v>
      </c>
      <c r="AK117" s="218">
        <v>6</v>
      </c>
      <c r="AL117" s="218"/>
      <c r="AM117" s="218"/>
      <c r="AN117" s="219">
        <v>14</v>
      </c>
      <c r="AO117" s="333"/>
      <c r="AP117" s="333"/>
      <c r="AQ117" s="17"/>
      <c r="AR117" s="17"/>
      <c r="AS117" s="17"/>
      <c r="AT117" s="17"/>
      <c r="AU117" s="17"/>
      <c r="AV117" s="17"/>
      <c r="AW117" s="11"/>
      <c r="AX117" s="11"/>
      <c r="AY117" s="11"/>
      <c r="AZ117" s="11"/>
      <c r="BA117" s="11"/>
      <c r="BB117" s="11"/>
      <c r="BC117" s="11"/>
      <c r="BD117" s="11"/>
      <c r="BE117" s="17"/>
      <c r="BF117" s="17"/>
      <c r="BG117" s="17"/>
      <c r="BH117" s="17"/>
      <c r="BI117" s="11"/>
      <c r="BJ117" s="11"/>
      <c r="BK117" s="12"/>
      <c r="BL117" s="18"/>
      <c r="BM117" s="18"/>
      <c r="BN117" s="18"/>
      <c r="BO117" s="18"/>
      <c r="BP117" s="18"/>
      <c r="BQ117" s="12"/>
      <c r="BR117" s="17"/>
      <c r="BS117" s="17"/>
      <c r="BT117" s="17"/>
      <c r="BU117" s="11"/>
      <c r="BV117" s="11"/>
      <c r="BW117" s="12"/>
      <c r="BX117" s="12"/>
      <c r="BY117" s="12"/>
    </row>
    <row r="118" spans="3:77" ht="5.25" customHeight="1" outlineLevel="1" x14ac:dyDescent="0.3">
      <c r="C118" s="10"/>
      <c r="D118" s="31"/>
      <c r="E118" s="88"/>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5"/>
      <c r="AF118" s="34"/>
      <c r="AG118" s="34"/>
      <c r="AH118" s="34"/>
      <c r="AI118" s="34"/>
      <c r="AJ118" s="35"/>
      <c r="AK118" s="34"/>
      <c r="AL118" s="34"/>
      <c r="AM118" s="34"/>
      <c r="AN118" s="34"/>
      <c r="AO118" s="17"/>
      <c r="AP118" s="17"/>
      <c r="AQ118" s="17"/>
      <c r="AR118" s="17"/>
      <c r="AS118" s="17"/>
      <c r="AT118" s="17"/>
      <c r="AU118" s="17"/>
      <c r="AV118" s="17"/>
      <c r="AW118" s="11"/>
      <c r="AX118" s="11"/>
      <c r="AY118" s="11"/>
      <c r="AZ118" s="11"/>
      <c r="BA118" s="11"/>
      <c r="BB118" s="11"/>
      <c r="BC118" s="11"/>
      <c r="BD118" s="11"/>
      <c r="BE118" s="17"/>
      <c r="BF118" s="17"/>
      <c r="BG118" s="17"/>
      <c r="BH118" s="17"/>
      <c r="BI118" s="11"/>
      <c r="BJ118" s="11"/>
      <c r="BK118" s="12"/>
      <c r="BL118" s="18"/>
      <c r="BM118" s="18"/>
      <c r="BN118" s="18"/>
      <c r="BO118" s="18"/>
      <c r="BP118" s="18"/>
      <c r="BQ118" s="12"/>
      <c r="BR118" s="17"/>
      <c r="BS118" s="17"/>
      <c r="BT118" s="17"/>
      <c r="BU118" s="11"/>
      <c r="BV118" s="11"/>
      <c r="BW118" s="12"/>
      <c r="BX118" s="12"/>
      <c r="BY118" s="12"/>
    </row>
    <row r="119" spans="3:77" ht="14.5" outlineLevel="1" x14ac:dyDescent="0.3">
      <c r="C119" s="470" t="s">
        <v>29</v>
      </c>
      <c r="D119" s="167" t="s">
        <v>468</v>
      </c>
      <c r="E119" s="91"/>
      <c r="F119" s="36">
        <v>0</v>
      </c>
      <c r="G119" s="37">
        <v>0</v>
      </c>
      <c r="H119" s="37">
        <v>0</v>
      </c>
      <c r="I119" s="37">
        <v>0</v>
      </c>
      <c r="J119" s="38">
        <v>0</v>
      </c>
      <c r="K119" s="54">
        <v>26</v>
      </c>
      <c r="L119" s="52">
        <v>26</v>
      </c>
      <c r="M119" s="52">
        <v>25</v>
      </c>
      <c r="N119" s="52">
        <v>35</v>
      </c>
      <c r="O119" s="53">
        <v>112</v>
      </c>
      <c r="P119" s="54">
        <v>42</v>
      </c>
      <c r="Q119" s="52">
        <v>48</v>
      </c>
      <c r="R119" s="52">
        <v>46</v>
      </c>
      <c r="S119" s="52">
        <v>51</v>
      </c>
      <c r="T119" s="53">
        <v>187</v>
      </c>
      <c r="U119" s="54">
        <v>54</v>
      </c>
      <c r="V119" s="52">
        <v>55</v>
      </c>
      <c r="W119" s="52">
        <v>56</v>
      </c>
      <c r="X119" s="52">
        <v>69</v>
      </c>
      <c r="Y119" s="53">
        <v>234</v>
      </c>
      <c r="Z119" s="54">
        <v>60</v>
      </c>
      <c r="AA119" s="52">
        <v>53</v>
      </c>
      <c r="AB119" s="52">
        <v>64</v>
      </c>
      <c r="AC119" s="142">
        <v>72</v>
      </c>
      <c r="AD119" s="53">
        <v>250</v>
      </c>
      <c r="AE119" s="120">
        <v>80</v>
      </c>
      <c r="AF119" s="52">
        <v>87</v>
      </c>
      <c r="AG119" s="52">
        <v>79</v>
      </c>
      <c r="AH119" s="52">
        <v>94</v>
      </c>
      <c r="AI119" s="53">
        <v>340</v>
      </c>
      <c r="AJ119" s="120">
        <v>97</v>
      </c>
      <c r="AK119" s="52">
        <v>91</v>
      </c>
      <c r="AL119" s="52"/>
      <c r="AM119" s="52"/>
      <c r="AN119" s="53">
        <v>189</v>
      </c>
      <c r="AO119" s="291"/>
      <c r="AP119" s="291"/>
      <c r="AQ119" s="291"/>
      <c r="AR119" s="291"/>
      <c r="AS119" s="291"/>
      <c r="AT119" s="14"/>
      <c r="AU119" s="14"/>
      <c r="AV119" s="14"/>
      <c r="AW119" s="50"/>
      <c r="AX119" s="50"/>
      <c r="AY119" s="50"/>
      <c r="AZ119" s="50"/>
      <c r="BA119" s="50"/>
      <c r="BB119" s="50"/>
      <c r="BC119" s="50"/>
      <c r="BD119" s="50"/>
      <c r="BE119" s="12"/>
      <c r="BF119" s="14"/>
      <c r="BG119" s="14"/>
      <c r="BH119" s="14"/>
      <c r="BI119" s="51"/>
      <c r="BJ119" s="51"/>
      <c r="BK119" s="12"/>
      <c r="BL119" s="14"/>
      <c r="BM119" s="14"/>
      <c r="BN119" s="14"/>
      <c r="BO119" s="14"/>
      <c r="BP119" s="14"/>
      <c r="BQ119" s="12"/>
      <c r="BR119" s="14"/>
      <c r="BS119" s="14"/>
      <c r="BT119" s="14"/>
      <c r="BU119" s="51"/>
      <c r="BV119" s="51"/>
      <c r="BW119" s="12"/>
      <c r="BX119" s="12"/>
      <c r="BY119" s="12"/>
    </row>
    <row r="120" spans="3:77" ht="15" customHeight="1" outlineLevel="1" x14ac:dyDescent="0.3">
      <c r="C120" s="471"/>
      <c r="D120" s="168" t="s">
        <v>285</v>
      </c>
      <c r="E120" s="55"/>
      <c r="F120" s="39">
        <v>0</v>
      </c>
      <c r="G120" s="34">
        <v>0</v>
      </c>
      <c r="H120" s="34">
        <v>0</v>
      </c>
      <c r="I120" s="34">
        <v>0</v>
      </c>
      <c r="J120" s="40">
        <v>0</v>
      </c>
      <c r="K120" s="58">
        <v>0</v>
      </c>
      <c r="L120" s="56">
        <f>+L121/K119</f>
        <v>0.11538461538461539</v>
      </c>
      <c r="M120" s="56">
        <f>+M121/L119</f>
        <v>0.11538461538461539</v>
      </c>
      <c r="N120" s="56">
        <f>+N121/M119</f>
        <v>0.12</v>
      </c>
      <c r="O120" s="57">
        <f>+O121/SUM(K119:M119)</f>
        <v>0.11688311688311688</v>
      </c>
      <c r="P120" s="55">
        <f>+P121/N119</f>
        <v>0.11428571428571428</v>
      </c>
      <c r="Q120" s="56">
        <f>+Q121/P119</f>
        <v>9.5238095238095233E-2</v>
      </c>
      <c r="R120" s="56">
        <f>+R121/Q119</f>
        <v>0.10416666666666667</v>
      </c>
      <c r="S120" s="56">
        <f>+S121/R119</f>
        <v>0.10869565217391304</v>
      </c>
      <c r="T120" s="57">
        <f>+T121/SUM(N119,P119:R119)</f>
        <v>9.9415204678362568E-2</v>
      </c>
      <c r="U120" s="55">
        <f>+U121/S119</f>
        <v>9.8039215686274508E-2</v>
      </c>
      <c r="V120" s="56">
        <f>+V121/U119</f>
        <v>9.2592592592592587E-2</v>
      </c>
      <c r="W120" s="56">
        <f>+W121/V119</f>
        <v>9.0909090909090912E-2</v>
      </c>
      <c r="X120" s="56">
        <f>+X121/W119</f>
        <v>0.10714285714285714</v>
      </c>
      <c r="Y120" s="57">
        <f>+Y121/SUM(S119,U119:W119)</f>
        <v>9.2592592592592587E-2</v>
      </c>
      <c r="Z120" s="55">
        <f>+Z121/X119</f>
        <v>8.6956521739130432E-2</v>
      </c>
      <c r="AA120" s="56">
        <f>+AA121/Z119</f>
        <v>8.3333333333333329E-2</v>
      </c>
      <c r="AB120" s="56">
        <f>+AB121/AA119</f>
        <v>9.4339622641509441E-2</v>
      </c>
      <c r="AC120" s="56">
        <f>+AC121/AB119</f>
        <v>7.8125E-2</v>
      </c>
      <c r="AD120" s="57">
        <f>+AD121/SUM(X119,Z119:AB119)</f>
        <v>8.5365853658536592E-2</v>
      </c>
      <c r="AE120" s="55">
        <f>+AE121/AC119</f>
        <v>8.3333333333333329E-2</v>
      </c>
      <c r="AF120" s="56">
        <f>+AF121/AE119</f>
        <v>7.4999999999999997E-2</v>
      </c>
      <c r="AG120" s="56">
        <v>6.8965517241379309E-2</v>
      </c>
      <c r="AH120" s="56">
        <f>+AH121/AG119</f>
        <v>7.5949367088607597E-2</v>
      </c>
      <c r="AI120" s="57">
        <f>+AI121/SUM(AC119,AE119,AF119,AG119)</f>
        <v>7.5471698113207544E-2</v>
      </c>
      <c r="AJ120" s="55">
        <f>AJ121/AH119</f>
        <v>7.4468085106382975E-2</v>
      </c>
      <c r="AK120" s="56">
        <f>+AK121/AJ119</f>
        <v>7.2164948453608241E-2</v>
      </c>
      <c r="AL120" s="56"/>
      <c r="AM120" s="56"/>
      <c r="AN120" s="57">
        <f>+AN121/SUM(AH119,AJ119)</f>
        <v>7.3298429319371722E-2</v>
      </c>
      <c r="AO120" s="370"/>
      <c r="AP120" s="370"/>
      <c r="AQ120" s="14"/>
      <c r="AR120" s="14"/>
      <c r="AS120" s="14"/>
      <c r="AT120" s="14"/>
      <c r="AU120" s="14"/>
      <c r="AV120" s="14"/>
      <c r="AW120" s="50"/>
      <c r="AX120" s="50"/>
      <c r="AY120" s="50"/>
      <c r="AZ120" s="50"/>
      <c r="BA120" s="50"/>
      <c r="BB120" s="50"/>
      <c r="BC120" s="50"/>
      <c r="BD120" s="50"/>
      <c r="BE120" s="12"/>
      <c r="BF120" s="14"/>
      <c r="BG120" s="14"/>
      <c r="BH120" s="14"/>
      <c r="BI120" s="51"/>
      <c r="BJ120" s="51"/>
      <c r="BK120" s="12"/>
      <c r="BL120" s="14"/>
      <c r="BM120" s="14"/>
      <c r="BN120" s="14"/>
      <c r="BO120" s="14"/>
      <c r="BP120" s="14"/>
      <c r="BQ120" s="12"/>
      <c r="BR120" s="14"/>
      <c r="BS120" s="14"/>
      <c r="BT120" s="14"/>
      <c r="BU120" s="51"/>
      <c r="BV120" s="51"/>
      <c r="BW120" s="12"/>
      <c r="BX120" s="12"/>
      <c r="BY120" s="12"/>
    </row>
    <row r="121" spans="3:77" s="2" customFormat="1" ht="15" customHeight="1" outlineLevel="1" x14ac:dyDescent="0.3">
      <c r="C121" s="471"/>
      <c r="D121" s="169" t="s">
        <v>466</v>
      </c>
      <c r="E121" s="58"/>
      <c r="F121" s="58">
        <v>0</v>
      </c>
      <c r="G121" s="82">
        <v>0</v>
      </c>
      <c r="H121" s="82">
        <v>0</v>
      </c>
      <c r="I121" s="82">
        <v>0</v>
      </c>
      <c r="J121" s="59">
        <v>0</v>
      </c>
      <c r="K121" s="58">
        <v>0</v>
      </c>
      <c r="L121" s="221">
        <v>3</v>
      </c>
      <c r="M121" s="221">
        <v>3</v>
      </c>
      <c r="N121" s="221">
        <v>3</v>
      </c>
      <c r="O121" s="222">
        <v>9</v>
      </c>
      <c r="P121" s="220">
        <v>4</v>
      </c>
      <c r="Q121" s="221">
        <v>4</v>
      </c>
      <c r="R121" s="221">
        <v>5</v>
      </c>
      <c r="S121" s="221">
        <v>5</v>
      </c>
      <c r="T121" s="222">
        <v>17</v>
      </c>
      <c r="U121" s="220">
        <v>5</v>
      </c>
      <c r="V121" s="221">
        <v>5</v>
      </c>
      <c r="W121" s="221">
        <v>5</v>
      </c>
      <c r="X121" s="221">
        <v>6</v>
      </c>
      <c r="Y121" s="222">
        <v>20</v>
      </c>
      <c r="Z121" s="220">
        <v>6</v>
      </c>
      <c r="AA121" s="221">
        <v>5</v>
      </c>
      <c r="AB121" s="221">
        <v>5</v>
      </c>
      <c r="AC121" s="221">
        <v>5</v>
      </c>
      <c r="AD121" s="222">
        <v>21</v>
      </c>
      <c r="AE121" s="220">
        <v>6</v>
      </c>
      <c r="AF121" s="221">
        <v>6</v>
      </c>
      <c r="AG121" s="221">
        <v>6</v>
      </c>
      <c r="AH121" s="221">
        <v>6</v>
      </c>
      <c r="AI121" s="222">
        <v>24</v>
      </c>
      <c r="AJ121" s="220">
        <v>7</v>
      </c>
      <c r="AK121" s="221">
        <v>7</v>
      </c>
      <c r="AL121" s="221"/>
      <c r="AM121" s="221"/>
      <c r="AN121" s="222">
        <v>14</v>
      </c>
      <c r="AO121" s="21"/>
      <c r="AP121" s="21"/>
      <c r="AQ121" s="21"/>
      <c r="AR121" s="21"/>
      <c r="AS121" s="21"/>
      <c r="AT121" s="21"/>
      <c r="AU121" s="21"/>
      <c r="AV121" s="21"/>
      <c r="AW121" s="92"/>
      <c r="AX121" s="92"/>
      <c r="AY121" s="92"/>
      <c r="AZ121" s="92"/>
      <c r="BA121" s="22"/>
      <c r="BB121" s="22"/>
      <c r="BC121" s="22"/>
      <c r="BD121" s="22"/>
      <c r="BE121" s="21"/>
      <c r="BF121" s="21"/>
      <c r="BG121" s="21"/>
      <c r="BH121" s="21"/>
      <c r="BI121" s="22"/>
      <c r="BJ121" s="22"/>
      <c r="BK121" s="20"/>
      <c r="BL121" s="28"/>
      <c r="BM121" s="28"/>
      <c r="BN121" s="28"/>
      <c r="BO121" s="28"/>
      <c r="BP121" s="28"/>
      <c r="BQ121" s="20"/>
      <c r="BR121" s="21"/>
      <c r="BS121" s="21"/>
      <c r="BT121" s="21"/>
      <c r="BU121" s="22"/>
      <c r="BV121" s="22"/>
      <c r="BW121" s="20"/>
      <c r="BX121" s="20"/>
      <c r="BY121" s="20"/>
    </row>
    <row r="122" spans="3:77" ht="15" customHeight="1" outlineLevel="1" x14ac:dyDescent="0.3">
      <c r="C122" s="471"/>
      <c r="D122" s="168" t="s">
        <v>467</v>
      </c>
      <c r="E122" s="60"/>
      <c r="F122" s="287">
        <v>0</v>
      </c>
      <c r="G122" s="342">
        <v>0</v>
      </c>
      <c r="H122" s="342">
        <v>0</v>
      </c>
      <c r="I122" s="342">
        <v>0</v>
      </c>
      <c r="J122" s="286">
        <v>0</v>
      </c>
      <c r="K122" s="290">
        <v>0</v>
      </c>
      <c r="L122" s="61">
        <v>0.82420000000000004</v>
      </c>
      <c r="M122" s="61">
        <v>0.82420000000000004</v>
      </c>
      <c r="N122" s="61">
        <v>0.82420000000000004</v>
      </c>
      <c r="O122" s="239">
        <v>0.82420000000000004</v>
      </c>
      <c r="P122" s="60">
        <v>0.82420000000000004</v>
      </c>
      <c r="Q122" s="61">
        <v>0.82420000000000004</v>
      </c>
      <c r="R122" s="61">
        <v>0.82420000000000004</v>
      </c>
      <c r="S122" s="61">
        <v>0.82420000000000004</v>
      </c>
      <c r="T122" s="239">
        <v>0.82420000000000004</v>
      </c>
      <c r="U122" s="60">
        <v>0.82420000000000004</v>
      </c>
      <c r="V122" s="61">
        <v>0.82420000000000004</v>
      </c>
      <c r="W122" s="61">
        <v>0.82420000000000004</v>
      </c>
      <c r="X122" s="61">
        <v>0.82420000000000004</v>
      </c>
      <c r="Y122" s="239">
        <v>0.82420000000000004</v>
      </c>
      <c r="Z122" s="60">
        <v>0.82420000000000004</v>
      </c>
      <c r="AA122" s="61">
        <v>0.82420000000000004</v>
      </c>
      <c r="AB122" s="61">
        <v>0.82420000000000004</v>
      </c>
      <c r="AC122" s="61">
        <v>0.82420000000000004</v>
      </c>
      <c r="AD122" s="239">
        <v>0.82420000000000004</v>
      </c>
      <c r="AE122" s="60">
        <v>0.82420000000000004</v>
      </c>
      <c r="AF122" s="61">
        <v>0.82420000000000004</v>
      </c>
      <c r="AG122" s="61">
        <v>0.82420000000000004</v>
      </c>
      <c r="AH122" s="61">
        <v>0.82420000000000004</v>
      </c>
      <c r="AI122" s="239">
        <v>0.82420000000000004</v>
      </c>
      <c r="AJ122" s="60">
        <v>0.82420000000000004</v>
      </c>
      <c r="AK122" s="61">
        <v>0.82420000000000004</v>
      </c>
      <c r="AL122" s="334"/>
      <c r="AM122" s="334"/>
      <c r="AN122" s="239">
        <v>0.82420000000000004</v>
      </c>
      <c r="AO122" s="17"/>
      <c r="AP122" s="17"/>
      <c r="AQ122" s="17"/>
      <c r="AR122" s="17"/>
      <c r="AS122" s="17"/>
      <c r="AT122" s="17"/>
      <c r="AU122" s="17"/>
      <c r="AV122" s="17"/>
      <c r="AW122" s="11"/>
      <c r="AX122" s="11"/>
      <c r="AY122" s="11"/>
      <c r="AZ122" s="11"/>
      <c r="BA122" s="11"/>
      <c r="BB122" s="11"/>
      <c r="BC122" s="11"/>
      <c r="BD122" s="11"/>
      <c r="BE122" s="17"/>
      <c r="BF122" s="17"/>
      <c r="BG122" s="17"/>
      <c r="BH122" s="17"/>
      <c r="BI122" s="11"/>
      <c r="BJ122" s="11"/>
      <c r="BK122" s="12"/>
      <c r="BL122" s="18"/>
      <c r="BM122" s="18"/>
      <c r="BN122" s="18"/>
      <c r="BO122" s="18"/>
      <c r="BP122" s="18"/>
      <c r="BQ122" s="12"/>
      <c r="BR122" s="17"/>
      <c r="BS122" s="17"/>
      <c r="BT122" s="17"/>
      <c r="BU122" s="11"/>
      <c r="BV122" s="11"/>
      <c r="BW122" s="12"/>
      <c r="BX122" s="12"/>
      <c r="BY122" s="12"/>
    </row>
    <row r="123" spans="3:77" ht="15" customHeight="1" outlineLevel="1" x14ac:dyDescent="0.3">
      <c r="C123" s="472"/>
      <c r="D123" s="170" t="s">
        <v>286</v>
      </c>
      <c r="E123" s="62"/>
      <c r="F123" s="62">
        <v>0</v>
      </c>
      <c r="G123" s="63">
        <v>0</v>
      </c>
      <c r="H123" s="63">
        <v>0</v>
      </c>
      <c r="I123" s="63">
        <v>0</v>
      </c>
      <c r="J123" s="64">
        <v>0</v>
      </c>
      <c r="K123" s="62">
        <v>0</v>
      </c>
      <c r="L123" s="218">
        <v>2</v>
      </c>
      <c r="M123" s="218">
        <v>3</v>
      </c>
      <c r="N123" s="218">
        <v>3</v>
      </c>
      <c r="O123" s="219">
        <v>8</v>
      </c>
      <c r="P123" s="217">
        <v>3</v>
      </c>
      <c r="Q123" s="218">
        <v>3</v>
      </c>
      <c r="R123" s="218">
        <v>4</v>
      </c>
      <c r="S123" s="218">
        <v>4</v>
      </c>
      <c r="T123" s="219">
        <v>14</v>
      </c>
      <c r="U123" s="217">
        <v>4</v>
      </c>
      <c r="V123" s="218">
        <v>4</v>
      </c>
      <c r="W123" s="218">
        <v>4</v>
      </c>
      <c r="X123" s="218">
        <v>5</v>
      </c>
      <c r="Y123" s="219">
        <v>17</v>
      </c>
      <c r="Z123" s="217">
        <v>5</v>
      </c>
      <c r="AA123" s="218">
        <v>4</v>
      </c>
      <c r="AB123" s="218">
        <v>4</v>
      </c>
      <c r="AC123" s="218">
        <v>5</v>
      </c>
      <c r="AD123" s="219">
        <v>17</v>
      </c>
      <c r="AE123" s="217">
        <v>5</v>
      </c>
      <c r="AF123" s="218">
        <v>5</v>
      </c>
      <c r="AG123" s="218">
        <v>5</v>
      </c>
      <c r="AH123" s="218">
        <v>5</v>
      </c>
      <c r="AI123" s="219">
        <v>20</v>
      </c>
      <c r="AJ123" s="217">
        <v>6</v>
      </c>
      <c r="AK123" s="218">
        <v>6</v>
      </c>
      <c r="AL123" s="218"/>
      <c r="AM123" s="218"/>
      <c r="AN123" s="219">
        <v>12</v>
      </c>
      <c r="AO123" s="17"/>
      <c r="AP123" s="17"/>
      <c r="AQ123" s="17"/>
      <c r="AR123" s="17"/>
      <c r="AS123" s="17"/>
      <c r="AT123" s="17"/>
      <c r="AU123" s="17"/>
      <c r="AV123" s="17"/>
      <c r="AW123" s="11"/>
      <c r="AX123" s="11"/>
      <c r="AY123" s="11"/>
      <c r="AZ123" s="11"/>
      <c r="BA123" s="11"/>
      <c r="BB123" s="11"/>
      <c r="BC123" s="11"/>
      <c r="BD123" s="11"/>
      <c r="BE123" s="17"/>
      <c r="BF123" s="17"/>
      <c r="BG123" s="17"/>
      <c r="BH123" s="17"/>
      <c r="BI123" s="11"/>
      <c r="BJ123" s="11"/>
      <c r="BK123" s="12"/>
      <c r="BL123" s="18"/>
      <c r="BM123" s="18"/>
      <c r="BN123" s="18"/>
      <c r="BO123" s="18"/>
      <c r="BP123" s="18"/>
      <c r="BQ123" s="12"/>
      <c r="BR123" s="17"/>
      <c r="BS123" s="17"/>
      <c r="BT123" s="17"/>
      <c r="BU123" s="11"/>
      <c r="BV123" s="11"/>
      <c r="BW123" s="12"/>
      <c r="BX123" s="12"/>
      <c r="BY123" s="12"/>
    </row>
    <row r="124" spans="3:77" ht="5.25" customHeight="1" outlineLevel="1" x14ac:dyDescent="0.3">
      <c r="C124" s="10"/>
      <c r="D124" s="31"/>
      <c r="E124" s="88"/>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5"/>
      <c r="AF124" s="34"/>
      <c r="AG124" s="34"/>
      <c r="AH124" s="34"/>
      <c r="AI124" s="34"/>
      <c r="AJ124" s="35"/>
      <c r="AK124" s="34"/>
      <c r="AL124" s="34"/>
      <c r="AM124" s="34"/>
      <c r="AN124" s="34"/>
      <c r="AO124" s="17"/>
      <c r="AP124" s="17"/>
      <c r="AQ124" s="17"/>
      <c r="AR124" s="17"/>
      <c r="AS124" s="17"/>
      <c r="AT124" s="17"/>
      <c r="AU124" s="17"/>
      <c r="AV124" s="17"/>
      <c r="AW124" s="11"/>
      <c r="AX124" s="11"/>
      <c r="AY124" s="11"/>
      <c r="AZ124" s="11"/>
      <c r="BA124" s="11"/>
      <c r="BB124" s="11"/>
      <c r="BC124" s="11"/>
      <c r="BD124" s="11"/>
      <c r="BE124" s="17"/>
      <c r="BF124" s="17"/>
      <c r="BG124" s="17"/>
      <c r="BH124" s="17"/>
      <c r="BI124" s="11"/>
      <c r="BJ124" s="11"/>
      <c r="BK124" s="12"/>
      <c r="BL124" s="18"/>
      <c r="BM124" s="18"/>
      <c r="BN124" s="18"/>
      <c r="BO124" s="18"/>
      <c r="BP124" s="18"/>
      <c r="BQ124" s="12"/>
      <c r="BR124" s="17"/>
      <c r="BS124" s="17"/>
      <c r="BT124" s="17"/>
      <c r="BU124" s="11"/>
      <c r="BV124" s="11"/>
      <c r="BW124" s="12"/>
      <c r="BX124" s="12"/>
      <c r="BY124" s="12"/>
    </row>
    <row r="125" spans="3:77" ht="15" customHeight="1" outlineLevel="1" x14ac:dyDescent="0.3">
      <c r="C125" s="470" t="s">
        <v>30</v>
      </c>
      <c r="D125" s="167" t="s">
        <v>471</v>
      </c>
      <c r="E125" s="91"/>
      <c r="F125" s="134">
        <v>14</v>
      </c>
      <c r="G125" s="52">
        <v>34</v>
      </c>
      <c r="H125" s="52">
        <v>48</v>
      </c>
      <c r="I125" s="52">
        <v>66</v>
      </c>
      <c r="J125" s="53">
        <v>162</v>
      </c>
      <c r="K125" s="54">
        <v>74</v>
      </c>
      <c r="L125" s="52">
        <v>87</v>
      </c>
      <c r="M125" s="52">
        <v>92</v>
      </c>
      <c r="N125" s="52">
        <v>110</v>
      </c>
      <c r="O125" s="53">
        <v>362</v>
      </c>
      <c r="P125" s="54">
        <v>120</v>
      </c>
      <c r="Q125" s="52">
        <v>156</v>
      </c>
      <c r="R125" s="52">
        <v>140</v>
      </c>
      <c r="S125" s="52">
        <v>162</v>
      </c>
      <c r="T125" s="53">
        <v>577</v>
      </c>
      <c r="U125" s="54">
        <v>149</v>
      </c>
      <c r="V125" s="52">
        <v>158</v>
      </c>
      <c r="W125" s="52">
        <v>169</v>
      </c>
      <c r="X125" s="52">
        <v>176</v>
      </c>
      <c r="Y125" s="53">
        <v>651</v>
      </c>
      <c r="Z125" s="54">
        <v>154</v>
      </c>
      <c r="AA125" s="52">
        <v>169</v>
      </c>
      <c r="AB125" s="52">
        <v>169</v>
      </c>
      <c r="AC125" s="52">
        <v>186</v>
      </c>
      <c r="AD125" s="53">
        <v>678</v>
      </c>
      <c r="AE125" s="54">
        <v>226</v>
      </c>
      <c r="AF125" s="89">
        <v>192</v>
      </c>
      <c r="AG125" s="52">
        <v>202.9</v>
      </c>
      <c r="AH125" s="52">
        <v>250</v>
      </c>
      <c r="AI125" s="119">
        <v>870</v>
      </c>
      <c r="AJ125" s="54">
        <v>125</v>
      </c>
      <c r="AK125" s="432" t="s">
        <v>327</v>
      </c>
      <c r="AL125" s="52"/>
      <c r="AM125" s="52"/>
      <c r="AN125" s="431" t="s">
        <v>327</v>
      </c>
      <c r="AO125" s="291"/>
      <c r="AP125" s="291"/>
      <c r="AQ125" s="291"/>
      <c r="AR125" s="291"/>
      <c r="AS125" s="291"/>
      <c r="AT125" s="14"/>
      <c r="AU125" s="14"/>
      <c r="AV125" s="14"/>
      <c r="AW125" s="50"/>
      <c r="AX125" s="50"/>
      <c r="AY125" s="50"/>
      <c r="AZ125" s="50"/>
      <c r="BA125" s="50"/>
      <c r="BB125" s="50"/>
      <c r="BC125" s="50"/>
      <c r="BD125" s="50"/>
      <c r="BE125" s="12"/>
      <c r="BF125" s="14"/>
      <c r="BG125" s="14"/>
      <c r="BH125" s="14"/>
      <c r="BI125" s="51"/>
      <c r="BJ125" s="51"/>
      <c r="BK125" s="12"/>
      <c r="BL125" s="14"/>
      <c r="BM125" s="14"/>
      <c r="BN125" s="14"/>
      <c r="BO125" s="14"/>
      <c r="BP125" s="14"/>
      <c r="BQ125" s="12"/>
      <c r="BR125" s="14"/>
      <c r="BS125" s="14"/>
      <c r="BT125" s="14"/>
      <c r="BU125" s="51"/>
      <c r="BV125" s="51"/>
      <c r="BW125" s="12"/>
      <c r="BX125" s="12"/>
      <c r="BY125" s="12"/>
    </row>
    <row r="126" spans="3:77" ht="15" customHeight="1" outlineLevel="1" x14ac:dyDescent="0.3">
      <c r="C126" s="471"/>
      <c r="D126" s="168" t="s">
        <v>285</v>
      </c>
      <c r="E126" s="55"/>
      <c r="F126" s="39">
        <v>0</v>
      </c>
      <c r="G126" s="34">
        <v>0</v>
      </c>
      <c r="H126" s="56">
        <f>+H127/G125</f>
        <v>2.9411764705882353E-2</v>
      </c>
      <c r="I126" s="56">
        <f>+I127/H125</f>
        <v>2.0833333333333332E-2</v>
      </c>
      <c r="J126" s="57">
        <f>+J127/SUM(G125:H125)</f>
        <v>2.4390243902439025E-2</v>
      </c>
      <c r="K126" s="55">
        <f>+K127/I125</f>
        <v>3.0303030303030304E-2</v>
      </c>
      <c r="L126" s="56">
        <f>+L127/K125</f>
        <v>2.7027027027027029E-2</v>
      </c>
      <c r="M126" s="56">
        <f>+M127/L125</f>
        <v>3.4482758620689655E-2</v>
      </c>
      <c r="N126" s="56">
        <f>+N127/M125</f>
        <v>3.2608695652173912E-2</v>
      </c>
      <c r="O126" s="57">
        <f>+O127/SUM(I125,K125:M125)</f>
        <v>3.1347962382445138E-2</v>
      </c>
      <c r="P126" s="55">
        <f>+P127/N125</f>
        <v>2.7272727272727271E-2</v>
      </c>
      <c r="Q126" s="56">
        <f>+Q127/P125</f>
        <v>3.3333333333333333E-2</v>
      </c>
      <c r="R126" s="56">
        <f>+R127/Q125</f>
        <v>3.2051282051282048E-2</v>
      </c>
      <c r="S126" s="56">
        <f>+S127/R125</f>
        <v>2.8571428571428571E-2</v>
      </c>
      <c r="T126" s="57">
        <f>+T127/SUM(N125,P125:R125)</f>
        <v>2.8517110266159697E-2</v>
      </c>
      <c r="U126" s="55">
        <f>+U127/S125</f>
        <v>3.0864197530864196E-2</v>
      </c>
      <c r="V126" s="56">
        <f>+V127/U125</f>
        <v>2.6845637583892617E-2</v>
      </c>
      <c r="W126" s="56">
        <f>+W127/V125</f>
        <v>3.1645569620253167E-2</v>
      </c>
      <c r="X126" s="56">
        <f>+X127/W125</f>
        <v>2.9585798816568046E-2</v>
      </c>
      <c r="Y126" s="57">
        <f>+Y127/SUM(S125,U125:W125)</f>
        <v>2.9780564263322883E-2</v>
      </c>
      <c r="Z126" s="55">
        <f>+Z127/X125</f>
        <v>2.8409090909090908E-2</v>
      </c>
      <c r="AA126" s="56">
        <f>+AA127/Z125</f>
        <v>2.5974025974025976E-2</v>
      </c>
      <c r="AB126" s="56">
        <f>+AB127/AA125</f>
        <v>2.9585798816568046E-2</v>
      </c>
      <c r="AC126" s="56">
        <f>+AC127/AB125</f>
        <v>2.9585798816568046E-2</v>
      </c>
      <c r="AD126" s="57">
        <f>+AD127/SUM(X125,Z125:AB125)</f>
        <v>2.8443113772455089E-2</v>
      </c>
      <c r="AE126" s="55">
        <f>+AE127/AC125</f>
        <v>2.6881720430107527E-2</v>
      </c>
      <c r="AF126" s="56">
        <f>+AF127/AE125</f>
        <v>2.6548672566371681E-2</v>
      </c>
      <c r="AG126" s="56">
        <v>2.6041666666666668E-2</v>
      </c>
      <c r="AH126" s="56">
        <f>+AH127/AG125</f>
        <v>2.464268112370626E-2</v>
      </c>
      <c r="AI126" s="57">
        <f>+AI127/SUM(AC125,AE125,AF125,AG125)</f>
        <v>2.7264840748543809E-2</v>
      </c>
      <c r="AJ126" s="55">
        <f>AJ127/AH125</f>
        <v>2.8000000000000001E-2</v>
      </c>
      <c r="AK126" s="56">
        <f>+AK127/AJ125</f>
        <v>3.2000000000000001E-2</v>
      </c>
      <c r="AL126" s="56"/>
      <c r="AM126" s="56"/>
      <c r="AN126" s="57">
        <f>+AN127/SUM(AH125,AJ125)</f>
        <v>2.6666666666666668E-2</v>
      </c>
      <c r="AO126" s="370"/>
      <c r="AP126" s="370"/>
      <c r="AQ126" s="14"/>
      <c r="AR126" s="14"/>
      <c r="AS126" s="14"/>
      <c r="AT126" s="14"/>
      <c r="AU126" s="14"/>
      <c r="AV126" s="14"/>
      <c r="AW126" s="50"/>
      <c r="AX126" s="50"/>
      <c r="AY126" s="50"/>
      <c r="AZ126" s="50"/>
      <c r="BA126" s="50"/>
      <c r="BB126" s="50"/>
      <c r="BC126" s="50"/>
      <c r="BD126" s="50"/>
      <c r="BE126" s="12"/>
      <c r="BF126" s="14"/>
      <c r="BG126" s="14"/>
      <c r="BH126" s="14"/>
      <c r="BI126" s="51"/>
      <c r="BJ126" s="51"/>
      <c r="BK126" s="12"/>
      <c r="BL126" s="14"/>
      <c r="BM126" s="14"/>
      <c r="BN126" s="14"/>
      <c r="BO126" s="14"/>
      <c r="BP126" s="14"/>
      <c r="BQ126" s="12"/>
      <c r="BR126" s="14"/>
      <c r="BS126" s="14"/>
      <c r="BT126" s="14"/>
      <c r="BU126" s="51"/>
      <c r="BV126" s="51"/>
      <c r="BW126" s="12"/>
      <c r="BX126" s="12"/>
      <c r="BY126" s="12"/>
    </row>
    <row r="127" spans="3:77" s="2" customFormat="1" ht="15" customHeight="1" outlineLevel="1" x14ac:dyDescent="0.3">
      <c r="C127" s="471"/>
      <c r="D127" s="169" t="s">
        <v>466</v>
      </c>
      <c r="E127" s="58"/>
      <c r="F127" s="58">
        <v>0</v>
      </c>
      <c r="G127" s="82">
        <v>0</v>
      </c>
      <c r="H127" s="221">
        <v>1</v>
      </c>
      <c r="I127" s="221">
        <v>1</v>
      </c>
      <c r="J127" s="222">
        <v>2</v>
      </c>
      <c r="K127" s="220">
        <v>2</v>
      </c>
      <c r="L127" s="221">
        <v>2</v>
      </c>
      <c r="M127" s="221">
        <v>3</v>
      </c>
      <c r="N127" s="221">
        <v>3</v>
      </c>
      <c r="O127" s="222">
        <v>10</v>
      </c>
      <c r="P127" s="220">
        <v>3</v>
      </c>
      <c r="Q127" s="221">
        <v>4</v>
      </c>
      <c r="R127" s="221">
        <v>5</v>
      </c>
      <c r="S127" s="221">
        <v>4</v>
      </c>
      <c r="T127" s="222">
        <v>15</v>
      </c>
      <c r="U127" s="220">
        <v>5</v>
      </c>
      <c r="V127" s="221">
        <v>4</v>
      </c>
      <c r="W127" s="221">
        <v>5</v>
      </c>
      <c r="X127" s="221">
        <v>5</v>
      </c>
      <c r="Y127" s="222">
        <v>19</v>
      </c>
      <c r="Z127" s="220">
        <v>5</v>
      </c>
      <c r="AA127" s="221">
        <v>4</v>
      </c>
      <c r="AB127" s="221">
        <v>5</v>
      </c>
      <c r="AC127" s="221">
        <v>5</v>
      </c>
      <c r="AD127" s="222">
        <v>19</v>
      </c>
      <c r="AE127" s="220">
        <v>5</v>
      </c>
      <c r="AF127" s="221">
        <v>6</v>
      </c>
      <c r="AG127" s="221">
        <v>5</v>
      </c>
      <c r="AH127" s="221">
        <v>5</v>
      </c>
      <c r="AI127" s="222">
        <v>22</v>
      </c>
      <c r="AJ127" s="220">
        <v>7</v>
      </c>
      <c r="AK127" s="221">
        <v>4</v>
      </c>
      <c r="AL127" s="221"/>
      <c r="AM127" s="221"/>
      <c r="AN127" s="222">
        <v>10</v>
      </c>
      <c r="AO127" s="21"/>
      <c r="AP127" s="21"/>
      <c r="AQ127" s="21"/>
      <c r="AR127" s="21"/>
      <c r="AS127" s="21"/>
      <c r="AT127" s="21"/>
      <c r="AU127" s="21"/>
      <c r="AV127" s="21"/>
      <c r="AW127" s="92"/>
      <c r="AX127" s="92"/>
      <c r="AY127" s="92"/>
      <c r="AZ127" s="92"/>
      <c r="BA127" s="22"/>
      <c r="BB127" s="22"/>
      <c r="BC127" s="22"/>
      <c r="BD127" s="22"/>
      <c r="BE127" s="21"/>
      <c r="BF127" s="21"/>
      <c r="BG127" s="21"/>
      <c r="BH127" s="21"/>
      <c r="BI127" s="22"/>
      <c r="BJ127" s="22"/>
      <c r="BK127" s="20"/>
      <c r="BL127" s="28"/>
      <c r="BM127" s="28"/>
      <c r="BN127" s="28"/>
      <c r="BO127" s="28"/>
      <c r="BP127" s="28"/>
      <c r="BQ127" s="20"/>
      <c r="BR127" s="21"/>
      <c r="BS127" s="21"/>
      <c r="BT127" s="21"/>
      <c r="BU127" s="22"/>
      <c r="BV127" s="22"/>
      <c r="BW127" s="20"/>
      <c r="BX127" s="20"/>
      <c r="BY127" s="20"/>
    </row>
    <row r="128" spans="3:77" ht="15" customHeight="1" outlineLevel="1" x14ac:dyDescent="0.3">
      <c r="C128" s="471"/>
      <c r="D128" s="168" t="s">
        <v>467</v>
      </c>
      <c r="E128" s="60"/>
      <c r="F128" s="287">
        <v>0</v>
      </c>
      <c r="G128" s="342">
        <v>0</v>
      </c>
      <c r="H128" s="61">
        <v>0.82420000000000004</v>
      </c>
      <c r="I128" s="61">
        <v>0.82420000000000004</v>
      </c>
      <c r="J128" s="239">
        <v>0.82420000000000004</v>
      </c>
      <c r="K128" s="60">
        <v>0.82420000000000004</v>
      </c>
      <c r="L128" s="61">
        <v>0.82420000000000004</v>
      </c>
      <c r="M128" s="61">
        <v>0.82420000000000004</v>
      </c>
      <c r="N128" s="61">
        <v>0.82420000000000004</v>
      </c>
      <c r="O128" s="239">
        <v>0.82420000000000004</v>
      </c>
      <c r="P128" s="60">
        <v>0.82420000000000004</v>
      </c>
      <c r="Q128" s="61">
        <v>0.82420000000000004</v>
      </c>
      <c r="R128" s="61">
        <v>0.82420000000000004</v>
      </c>
      <c r="S128" s="61">
        <v>0.82420000000000004</v>
      </c>
      <c r="T128" s="239">
        <v>0.82420000000000004</v>
      </c>
      <c r="U128" s="60">
        <v>0.82420000000000004</v>
      </c>
      <c r="V128" s="61">
        <v>0.82420000000000004</v>
      </c>
      <c r="W128" s="61">
        <v>0.82420000000000004</v>
      </c>
      <c r="X128" s="61">
        <v>0.82420000000000004</v>
      </c>
      <c r="Y128" s="239">
        <v>0.82420000000000004</v>
      </c>
      <c r="Z128" s="60">
        <v>0.82420000000000004</v>
      </c>
      <c r="AA128" s="61">
        <v>0.82420000000000004</v>
      </c>
      <c r="AB128" s="61">
        <v>0.82420000000000004</v>
      </c>
      <c r="AC128" s="61">
        <v>0.82420000000000004</v>
      </c>
      <c r="AD128" s="239">
        <v>0.82420000000000004</v>
      </c>
      <c r="AE128" s="60">
        <v>0.82420000000000004</v>
      </c>
      <c r="AF128" s="61">
        <v>0.82420000000000004</v>
      </c>
      <c r="AG128" s="61">
        <v>0.82420000000000004</v>
      </c>
      <c r="AH128" s="61">
        <v>0.82420000000000004</v>
      </c>
      <c r="AI128" s="239">
        <v>0.82420000000000004</v>
      </c>
      <c r="AJ128" s="60">
        <v>0.82420000000000004</v>
      </c>
      <c r="AK128" s="61">
        <v>0.82420000000000004</v>
      </c>
      <c r="AL128" s="334"/>
      <c r="AM128" s="334"/>
      <c r="AN128" s="239">
        <v>0.82420000000000004</v>
      </c>
      <c r="AO128" s="17"/>
      <c r="AP128" s="17"/>
      <c r="AQ128" s="17"/>
      <c r="AR128" s="17"/>
      <c r="AS128" s="17"/>
      <c r="AT128" s="17"/>
      <c r="AU128" s="17"/>
      <c r="AV128" s="17"/>
      <c r="AW128" s="11"/>
      <c r="AX128" s="11"/>
      <c r="AY128" s="11"/>
      <c r="AZ128" s="11"/>
      <c r="BA128" s="11"/>
      <c r="BB128" s="11"/>
      <c r="BC128" s="11"/>
      <c r="BD128" s="11"/>
      <c r="BE128" s="17"/>
      <c r="BF128" s="17"/>
      <c r="BG128" s="17"/>
      <c r="BH128" s="17"/>
      <c r="BI128" s="11"/>
      <c r="BJ128" s="11"/>
      <c r="BK128" s="12"/>
      <c r="BL128" s="18"/>
      <c r="BM128" s="18"/>
      <c r="BN128" s="18"/>
      <c r="BO128" s="18"/>
      <c r="BP128" s="18"/>
      <c r="BQ128" s="12"/>
      <c r="BR128" s="17"/>
      <c r="BS128" s="17"/>
      <c r="BT128" s="17"/>
      <c r="BU128" s="11"/>
      <c r="BV128" s="11"/>
      <c r="BW128" s="12"/>
      <c r="BX128" s="12"/>
      <c r="BY128" s="12"/>
    </row>
    <row r="129" spans="3:77" ht="15" customHeight="1" outlineLevel="1" x14ac:dyDescent="0.3">
      <c r="C129" s="472"/>
      <c r="D129" s="170" t="s">
        <v>286</v>
      </c>
      <c r="E129" s="62"/>
      <c r="F129" s="62">
        <v>0</v>
      </c>
      <c r="G129" s="63">
        <v>0</v>
      </c>
      <c r="H129" s="218">
        <v>1</v>
      </c>
      <c r="I129" s="218">
        <v>1</v>
      </c>
      <c r="J129" s="219">
        <v>2</v>
      </c>
      <c r="K129" s="217">
        <v>2</v>
      </c>
      <c r="L129" s="218">
        <v>2</v>
      </c>
      <c r="M129" s="218">
        <v>2</v>
      </c>
      <c r="N129" s="218">
        <v>2</v>
      </c>
      <c r="O129" s="219">
        <v>8</v>
      </c>
      <c r="P129" s="217">
        <v>3</v>
      </c>
      <c r="Q129" s="218">
        <v>3</v>
      </c>
      <c r="R129" s="218">
        <v>4</v>
      </c>
      <c r="S129" s="218">
        <v>3</v>
      </c>
      <c r="T129" s="219">
        <v>13</v>
      </c>
      <c r="U129" s="217">
        <v>4</v>
      </c>
      <c r="V129" s="218">
        <v>4</v>
      </c>
      <c r="W129" s="218">
        <v>4</v>
      </c>
      <c r="X129" s="218">
        <v>4</v>
      </c>
      <c r="Y129" s="219">
        <v>16</v>
      </c>
      <c r="Z129" s="217">
        <v>4</v>
      </c>
      <c r="AA129" s="218">
        <v>4</v>
      </c>
      <c r="AB129" s="218">
        <v>4</v>
      </c>
      <c r="AC129" s="218">
        <v>4</v>
      </c>
      <c r="AD129" s="219">
        <v>16</v>
      </c>
      <c r="AE129" s="217">
        <v>5</v>
      </c>
      <c r="AF129" s="218">
        <v>5</v>
      </c>
      <c r="AG129" s="218">
        <v>4</v>
      </c>
      <c r="AH129" s="218">
        <v>4</v>
      </c>
      <c r="AI129" s="219">
        <v>18</v>
      </c>
      <c r="AJ129" s="217">
        <v>6</v>
      </c>
      <c r="AK129" s="218">
        <v>3</v>
      </c>
      <c r="AL129" s="218"/>
      <c r="AM129" s="218"/>
      <c r="AN129" s="219">
        <v>9</v>
      </c>
      <c r="AO129" s="17"/>
      <c r="AP129" s="17"/>
      <c r="AQ129" s="17"/>
      <c r="AR129" s="17"/>
      <c r="AS129" s="17"/>
      <c r="AT129" s="17"/>
      <c r="AU129" s="17"/>
      <c r="AV129" s="17"/>
      <c r="AW129" s="11"/>
      <c r="AX129" s="11"/>
      <c r="AY129" s="11"/>
      <c r="AZ129" s="11"/>
      <c r="BA129" s="11"/>
      <c r="BB129" s="11"/>
      <c r="BC129" s="11"/>
      <c r="BD129" s="11"/>
      <c r="BE129" s="17"/>
      <c r="BF129" s="17"/>
      <c r="BG129" s="17"/>
      <c r="BH129" s="17"/>
      <c r="BI129" s="11"/>
      <c r="BJ129" s="11"/>
      <c r="BK129" s="12"/>
      <c r="BL129" s="18"/>
      <c r="BM129" s="18"/>
      <c r="BN129" s="18"/>
      <c r="BO129" s="18"/>
      <c r="BP129" s="18"/>
      <c r="BQ129" s="12"/>
      <c r="BR129" s="17"/>
      <c r="BS129" s="17"/>
      <c r="BT129" s="17"/>
      <c r="BU129" s="11"/>
      <c r="BV129" s="11"/>
      <c r="BW129" s="12"/>
      <c r="BX129" s="12"/>
      <c r="BY129" s="12"/>
    </row>
    <row r="130" spans="3:77" ht="5.25" customHeight="1" outlineLevel="1" x14ac:dyDescent="0.3">
      <c r="C130" s="10"/>
      <c r="D130" s="31"/>
      <c r="E130" s="88"/>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5"/>
      <c r="AF130" s="34"/>
      <c r="AG130" s="34"/>
      <c r="AH130" s="34"/>
      <c r="AI130" s="34"/>
      <c r="AJ130" s="35"/>
      <c r="AK130" s="34"/>
      <c r="AL130" s="34"/>
      <c r="AM130" s="34"/>
      <c r="AN130" s="34"/>
      <c r="AO130" s="17"/>
      <c r="AP130" s="17"/>
      <c r="AQ130" s="17"/>
      <c r="AR130" s="17"/>
      <c r="AS130" s="17"/>
      <c r="AT130" s="17"/>
      <c r="AU130" s="17"/>
      <c r="AV130" s="17"/>
      <c r="AW130" s="11"/>
      <c r="AX130" s="11"/>
      <c r="AY130" s="11"/>
      <c r="AZ130" s="11"/>
      <c r="BA130" s="11"/>
      <c r="BB130" s="11"/>
      <c r="BC130" s="11"/>
      <c r="BD130" s="11"/>
      <c r="BE130" s="17"/>
      <c r="BF130" s="17"/>
      <c r="BG130" s="17"/>
      <c r="BH130" s="17"/>
      <c r="BI130" s="11"/>
      <c r="BJ130" s="11"/>
      <c r="BK130" s="12"/>
      <c r="BL130" s="18"/>
      <c r="BM130" s="18"/>
      <c r="BN130" s="18"/>
      <c r="BO130" s="18"/>
      <c r="BP130" s="18"/>
      <c r="BQ130" s="12"/>
      <c r="BR130" s="17"/>
      <c r="BS130" s="17"/>
      <c r="BT130" s="17"/>
      <c r="BU130" s="11"/>
      <c r="BV130" s="11"/>
      <c r="BW130" s="12"/>
      <c r="BX130" s="12"/>
      <c r="BY130" s="12"/>
    </row>
    <row r="131" spans="3:77" ht="15" customHeight="1" outlineLevel="1" x14ac:dyDescent="0.3">
      <c r="C131" s="470" t="s">
        <v>31</v>
      </c>
      <c r="D131" s="167" t="s">
        <v>287</v>
      </c>
      <c r="E131" s="91"/>
      <c r="F131" s="36">
        <v>0</v>
      </c>
      <c r="G131" s="37">
        <v>0</v>
      </c>
      <c r="H131" s="37">
        <v>0</v>
      </c>
      <c r="I131" s="37">
        <v>0</v>
      </c>
      <c r="J131" s="38">
        <v>0</v>
      </c>
      <c r="K131" s="36">
        <v>0</v>
      </c>
      <c r="L131" s="37">
        <v>0</v>
      </c>
      <c r="M131" s="37">
        <v>0</v>
      </c>
      <c r="N131" s="37">
        <v>0</v>
      </c>
      <c r="O131" s="38">
        <v>0</v>
      </c>
      <c r="P131" s="54">
        <v>9</v>
      </c>
      <c r="Q131" s="100">
        <v>16</v>
      </c>
      <c r="R131" s="100">
        <v>15</v>
      </c>
      <c r="S131" s="100">
        <v>19</v>
      </c>
      <c r="T131" s="53">
        <v>59</v>
      </c>
      <c r="U131" s="54">
        <v>15</v>
      </c>
      <c r="V131" s="52">
        <v>15</v>
      </c>
      <c r="W131" s="52">
        <v>16</v>
      </c>
      <c r="X131" s="52">
        <v>24</v>
      </c>
      <c r="Y131" s="53">
        <v>70</v>
      </c>
      <c r="Z131" s="99">
        <v>24</v>
      </c>
      <c r="AA131" s="100">
        <v>24</v>
      </c>
      <c r="AB131" s="100">
        <v>29</v>
      </c>
      <c r="AC131" s="226">
        <v>33</v>
      </c>
      <c r="AD131" s="119">
        <v>110</v>
      </c>
      <c r="AE131" s="54">
        <v>43</v>
      </c>
      <c r="AF131" s="100">
        <v>41</v>
      </c>
      <c r="AG131" s="52">
        <v>40.22</v>
      </c>
      <c r="AH131" s="134">
        <v>44</v>
      </c>
      <c r="AI131" s="53">
        <v>167.05</v>
      </c>
      <c r="AJ131" s="54">
        <v>42</v>
      </c>
      <c r="AK131" s="52">
        <v>47</v>
      </c>
      <c r="AL131" s="52"/>
      <c r="AM131" s="89"/>
      <c r="AN131" s="53">
        <v>89</v>
      </c>
      <c r="AO131" s="291"/>
      <c r="AP131" s="291"/>
      <c r="AQ131" s="291"/>
      <c r="AR131" s="291"/>
      <c r="AS131" s="291"/>
      <c r="AT131" s="14"/>
      <c r="AU131" s="14"/>
      <c r="AV131" s="14"/>
      <c r="AW131" s="50"/>
      <c r="AX131" s="50"/>
      <c r="AY131" s="50"/>
      <c r="AZ131" s="50"/>
      <c r="BA131" s="50"/>
      <c r="BB131" s="50"/>
      <c r="BC131" s="50"/>
      <c r="BD131" s="50"/>
      <c r="BE131" s="12"/>
      <c r="BF131" s="14"/>
      <c r="BG131" s="14"/>
      <c r="BH131" s="14"/>
      <c r="BI131" s="51"/>
      <c r="BJ131" s="51"/>
      <c r="BK131" s="12"/>
      <c r="BL131" s="14"/>
      <c r="BM131" s="14"/>
      <c r="BN131" s="14"/>
      <c r="BO131" s="14"/>
      <c r="BP131" s="14"/>
      <c r="BQ131" s="12"/>
      <c r="BR131" s="14"/>
      <c r="BS131" s="14"/>
      <c r="BT131" s="14"/>
      <c r="BU131" s="51"/>
      <c r="BV131" s="51"/>
      <c r="BW131" s="12"/>
      <c r="BX131" s="12"/>
      <c r="BY131" s="12"/>
    </row>
    <row r="132" spans="3:77" ht="15" customHeight="1" outlineLevel="1" x14ac:dyDescent="0.3">
      <c r="C132" s="471"/>
      <c r="D132" s="168" t="s">
        <v>285</v>
      </c>
      <c r="E132" s="55"/>
      <c r="F132" s="39">
        <v>0</v>
      </c>
      <c r="G132" s="34">
        <v>0</v>
      </c>
      <c r="H132" s="34">
        <v>0</v>
      </c>
      <c r="I132" s="34">
        <v>0</v>
      </c>
      <c r="J132" s="40">
        <v>0</v>
      </c>
      <c r="K132" s="34">
        <v>0</v>
      </c>
      <c r="L132" s="34">
        <v>0</v>
      </c>
      <c r="M132" s="34">
        <v>0</v>
      </c>
      <c r="N132" s="34">
        <v>0</v>
      </c>
      <c r="O132" s="40">
        <v>0</v>
      </c>
      <c r="P132" s="34">
        <v>0</v>
      </c>
      <c r="Q132" s="101">
        <v>0</v>
      </c>
      <c r="R132" s="56">
        <f>+R133/Q131</f>
        <v>6.25E-2</v>
      </c>
      <c r="S132" s="56">
        <f>+S133/R131</f>
        <v>6.6666666666666666E-2</v>
      </c>
      <c r="T132" s="57">
        <f>+T133/SUM(Q131:R131)</f>
        <v>3.2258064516129031E-2</v>
      </c>
      <c r="U132" s="55">
        <f>+U133/S131</f>
        <v>5.2631578947368418E-2</v>
      </c>
      <c r="V132" s="56">
        <f>+V133/U131</f>
        <v>6.6666666666666666E-2</v>
      </c>
      <c r="W132" s="56">
        <f>+W133/V131</f>
        <v>6.6666666666666666E-2</v>
      </c>
      <c r="X132" s="56">
        <f>+X133/W131</f>
        <v>6.25E-2</v>
      </c>
      <c r="Y132" s="57">
        <f>+Y133/SUM(S131,U131:W131)</f>
        <v>4.6153846153846156E-2</v>
      </c>
      <c r="Z132" s="55">
        <f>+Z133/X131</f>
        <v>4.1666666666666664E-2</v>
      </c>
      <c r="AA132" s="56">
        <f>+AA133/Z131</f>
        <v>4.1666666666666664E-2</v>
      </c>
      <c r="AB132" s="56">
        <f>+AB133/AA131</f>
        <v>4.1666666666666664E-2</v>
      </c>
      <c r="AC132" s="56">
        <f>+AC133/AB131</f>
        <v>3.4482758620689655E-2</v>
      </c>
      <c r="AD132" s="57">
        <f>+AD133/SUM(X131,Z131:AB131)</f>
        <v>3.9603960396039604E-2</v>
      </c>
      <c r="AE132" s="55">
        <f>+AE133/AC131</f>
        <v>3.0303030303030304E-2</v>
      </c>
      <c r="AF132" s="56">
        <f>+AF133/AE131</f>
        <v>4.6511627906976744E-2</v>
      </c>
      <c r="AG132" s="56">
        <v>4.878048780487805E-2</v>
      </c>
      <c r="AH132" s="56">
        <f>+AH133/AG131</f>
        <v>4.9726504226752857E-2</v>
      </c>
      <c r="AI132" s="57">
        <f>+AI133/SUM(AC131,AE131,AF131,AG131)</f>
        <v>3.8163083577153034E-2</v>
      </c>
      <c r="AJ132" s="55">
        <f>AJ133/AH131</f>
        <v>4.5454545454545456E-2</v>
      </c>
      <c r="AK132" s="56">
        <f>+AK133/AJ131</f>
        <v>4.7619047619047616E-2</v>
      </c>
      <c r="AL132" s="56"/>
      <c r="AM132" s="56"/>
      <c r="AN132" s="57">
        <f>+AN133/SUM(AH131,AJ131)</f>
        <v>3.4883720930232558E-2</v>
      </c>
      <c r="AO132" s="370"/>
      <c r="AP132" s="370"/>
      <c r="AQ132" s="14"/>
      <c r="AR132" s="14"/>
      <c r="AS132" s="14"/>
      <c r="AT132" s="14"/>
      <c r="AU132" s="14"/>
      <c r="AV132" s="14"/>
      <c r="AW132" s="50"/>
      <c r="AX132" s="50"/>
      <c r="AY132" s="50"/>
      <c r="AZ132" s="50"/>
      <c r="BA132" s="50"/>
      <c r="BB132" s="50"/>
      <c r="BC132" s="50"/>
      <c r="BD132" s="50"/>
      <c r="BE132" s="12"/>
      <c r="BF132" s="14"/>
      <c r="BG132" s="14"/>
      <c r="BH132" s="14"/>
      <c r="BI132" s="51"/>
      <c r="BJ132" s="51"/>
      <c r="BK132" s="12"/>
      <c r="BL132" s="14"/>
      <c r="BM132" s="14"/>
      <c r="BN132" s="14"/>
      <c r="BO132" s="14"/>
      <c r="BP132" s="14"/>
      <c r="BQ132" s="12"/>
      <c r="BR132" s="14"/>
      <c r="BS132" s="14"/>
      <c r="BT132" s="14"/>
      <c r="BU132" s="51"/>
      <c r="BV132" s="51"/>
      <c r="BW132" s="12"/>
      <c r="BX132" s="12"/>
      <c r="BY132" s="12"/>
    </row>
    <row r="133" spans="3:77" s="2" customFormat="1" ht="15" customHeight="1" outlineLevel="1" x14ac:dyDescent="0.3">
      <c r="C133" s="471"/>
      <c r="D133" s="169" t="s">
        <v>466</v>
      </c>
      <c r="E133" s="58"/>
      <c r="F133" s="58">
        <v>0</v>
      </c>
      <c r="G133" s="82">
        <v>0</v>
      </c>
      <c r="H133" s="82">
        <v>0</v>
      </c>
      <c r="I133" s="82">
        <v>0</v>
      </c>
      <c r="J133" s="59">
        <v>0</v>
      </c>
      <c r="K133" s="82">
        <v>0</v>
      </c>
      <c r="L133" s="82">
        <v>0</v>
      </c>
      <c r="M133" s="82">
        <v>0</v>
      </c>
      <c r="N133" s="82">
        <v>0</v>
      </c>
      <c r="O133" s="59">
        <v>0</v>
      </c>
      <c r="P133" s="82">
        <v>0</v>
      </c>
      <c r="Q133" s="82">
        <v>0</v>
      </c>
      <c r="R133" s="221">
        <v>1</v>
      </c>
      <c r="S133" s="221">
        <v>1</v>
      </c>
      <c r="T133" s="222">
        <v>1</v>
      </c>
      <c r="U133" s="220">
        <v>1</v>
      </c>
      <c r="V133" s="221">
        <v>1</v>
      </c>
      <c r="W133" s="221">
        <v>1</v>
      </c>
      <c r="X133" s="221">
        <v>1</v>
      </c>
      <c r="Y133" s="222">
        <v>3</v>
      </c>
      <c r="Z133" s="220">
        <v>1</v>
      </c>
      <c r="AA133" s="221">
        <v>1</v>
      </c>
      <c r="AB133" s="221">
        <v>1</v>
      </c>
      <c r="AC133" s="221">
        <v>1</v>
      </c>
      <c r="AD133" s="222">
        <v>4</v>
      </c>
      <c r="AE133" s="220">
        <v>1</v>
      </c>
      <c r="AF133" s="221">
        <v>2</v>
      </c>
      <c r="AG133" s="221">
        <v>2</v>
      </c>
      <c r="AH133" s="221">
        <v>2</v>
      </c>
      <c r="AI133" s="222">
        <v>6</v>
      </c>
      <c r="AJ133" s="220">
        <v>2</v>
      </c>
      <c r="AK133" s="221">
        <v>2</v>
      </c>
      <c r="AL133" s="221"/>
      <c r="AM133" s="221"/>
      <c r="AN133" s="222">
        <v>3</v>
      </c>
      <c r="AO133" s="21"/>
      <c r="AP133" s="21"/>
      <c r="AQ133" s="21"/>
      <c r="AR133" s="21"/>
      <c r="AS133" s="21"/>
      <c r="AT133" s="21"/>
      <c r="AU133" s="21"/>
      <c r="AV133" s="21"/>
      <c r="AW133" s="92"/>
      <c r="AX133" s="92"/>
      <c r="AY133" s="92"/>
      <c r="AZ133" s="92"/>
      <c r="BA133" s="22"/>
      <c r="BB133" s="22"/>
      <c r="BC133" s="22"/>
      <c r="BD133" s="22"/>
      <c r="BE133" s="21"/>
      <c r="BF133" s="21"/>
      <c r="BG133" s="21"/>
      <c r="BH133" s="21"/>
      <c r="BI133" s="22"/>
      <c r="BJ133" s="22"/>
      <c r="BK133" s="20"/>
      <c r="BL133" s="28"/>
      <c r="BM133" s="28"/>
      <c r="BN133" s="28"/>
      <c r="BO133" s="28"/>
      <c r="BP133" s="28"/>
      <c r="BQ133" s="20"/>
      <c r="BR133" s="21"/>
      <c r="BS133" s="21"/>
      <c r="BT133" s="21"/>
      <c r="BU133" s="22"/>
      <c r="BV133" s="22"/>
      <c r="BW133" s="20"/>
      <c r="BX133" s="20"/>
      <c r="BY133" s="20"/>
    </row>
    <row r="134" spans="3:77" ht="15" customHeight="1" outlineLevel="1" x14ac:dyDescent="0.3">
      <c r="C134" s="471"/>
      <c r="D134" s="168" t="s">
        <v>467</v>
      </c>
      <c r="E134" s="60"/>
      <c r="F134" s="287">
        <v>0</v>
      </c>
      <c r="G134" s="342">
        <v>0</v>
      </c>
      <c r="H134" s="342">
        <v>0</v>
      </c>
      <c r="I134" s="342">
        <v>0</v>
      </c>
      <c r="J134" s="286">
        <v>0</v>
      </c>
      <c r="K134" s="342">
        <v>0</v>
      </c>
      <c r="L134" s="342">
        <v>0</v>
      </c>
      <c r="M134" s="342">
        <v>0</v>
      </c>
      <c r="N134" s="342">
        <v>0</v>
      </c>
      <c r="O134" s="286">
        <v>0</v>
      </c>
      <c r="P134" s="342">
        <v>0</v>
      </c>
      <c r="Q134" s="342">
        <v>0</v>
      </c>
      <c r="R134" s="61">
        <v>1</v>
      </c>
      <c r="S134" s="61">
        <v>1</v>
      </c>
      <c r="T134" s="239">
        <v>1</v>
      </c>
      <c r="U134" s="60">
        <v>1</v>
      </c>
      <c r="V134" s="61">
        <v>1</v>
      </c>
      <c r="W134" s="61">
        <v>1</v>
      </c>
      <c r="X134" s="61">
        <v>1</v>
      </c>
      <c r="Y134" s="239">
        <v>1</v>
      </c>
      <c r="Z134" s="60">
        <v>1</v>
      </c>
      <c r="AA134" s="61">
        <v>1</v>
      </c>
      <c r="AB134" s="61">
        <v>1</v>
      </c>
      <c r="AC134" s="61">
        <v>1</v>
      </c>
      <c r="AD134" s="239">
        <v>1</v>
      </c>
      <c r="AE134" s="60">
        <v>1</v>
      </c>
      <c r="AF134" s="61">
        <v>1</v>
      </c>
      <c r="AG134" s="61">
        <v>1</v>
      </c>
      <c r="AH134" s="61">
        <v>1</v>
      </c>
      <c r="AI134" s="239">
        <v>1</v>
      </c>
      <c r="AJ134" s="60">
        <v>1</v>
      </c>
      <c r="AK134" s="61">
        <v>1</v>
      </c>
      <c r="AL134" s="61"/>
      <c r="AM134" s="61"/>
      <c r="AN134" s="239">
        <v>1</v>
      </c>
      <c r="AO134" s="17"/>
      <c r="AP134" s="17"/>
      <c r="AQ134" s="17"/>
      <c r="AR134" s="17"/>
      <c r="AS134" s="17"/>
      <c r="AT134" s="17"/>
      <c r="AU134" s="17"/>
      <c r="AV134" s="17"/>
      <c r="AW134" s="11"/>
      <c r="AX134" s="11"/>
      <c r="AY134" s="11"/>
      <c r="AZ134" s="11"/>
      <c r="BA134" s="11"/>
      <c r="BB134" s="11"/>
      <c r="BC134" s="11"/>
      <c r="BD134" s="11"/>
      <c r="BE134" s="17"/>
      <c r="BF134" s="17"/>
      <c r="BG134" s="17"/>
      <c r="BH134" s="17"/>
      <c r="BI134" s="11"/>
      <c r="BJ134" s="11"/>
      <c r="BK134" s="12"/>
      <c r="BL134" s="18"/>
      <c r="BM134" s="18"/>
      <c r="BN134" s="18"/>
      <c r="BO134" s="18"/>
      <c r="BP134" s="18"/>
      <c r="BQ134" s="12"/>
      <c r="BR134" s="17"/>
      <c r="BS134" s="17"/>
      <c r="BT134" s="17"/>
      <c r="BU134" s="11"/>
      <c r="BV134" s="11"/>
      <c r="BW134" s="12"/>
      <c r="BX134" s="12"/>
      <c r="BY134" s="12"/>
    </row>
    <row r="135" spans="3:77" ht="15" customHeight="1" outlineLevel="1" x14ac:dyDescent="0.3">
      <c r="C135" s="472"/>
      <c r="D135" s="170" t="s">
        <v>286</v>
      </c>
      <c r="E135" s="62"/>
      <c r="F135" s="62">
        <v>0</v>
      </c>
      <c r="G135" s="63">
        <v>0</v>
      </c>
      <c r="H135" s="63">
        <v>0</v>
      </c>
      <c r="I135" s="63">
        <v>0</v>
      </c>
      <c r="J135" s="64">
        <v>0</v>
      </c>
      <c r="K135" s="63">
        <v>0</v>
      </c>
      <c r="L135" s="63">
        <v>0</v>
      </c>
      <c r="M135" s="63">
        <v>0</v>
      </c>
      <c r="N135" s="63">
        <v>0</v>
      </c>
      <c r="O135" s="64">
        <v>0</v>
      </c>
      <c r="P135" s="63">
        <v>0</v>
      </c>
      <c r="Q135" s="63">
        <v>0</v>
      </c>
      <c r="R135" s="218">
        <v>1</v>
      </c>
      <c r="S135" s="218">
        <v>1</v>
      </c>
      <c r="T135" s="219">
        <v>1</v>
      </c>
      <c r="U135" s="217">
        <v>1</v>
      </c>
      <c r="V135" s="218">
        <v>1</v>
      </c>
      <c r="W135" s="218">
        <v>1</v>
      </c>
      <c r="X135" s="218">
        <v>1</v>
      </c>
      <c r="Y135" s="219">
        <v>3</v>
      </c>
      <c r="Z135" s="217">
        <v>1</v>
      </c>
      <c r="AA135" s="218">
        <v>1</v>
      </c>
      <c r="AB135" s="218">
        <v>1</v>
      </c>
      <c r="AC135" s="218">
        <v>1</v>
      </c>
      <c r="AD135" s="219">
        <v>4</v>
      </c>
      <c r="AE135" s="217">
        <v>1</v>
      </c>
      <c r="AF135" s="218">
        <v>2</v>
      </c>
      <c r="AG135" s="218">
        <v>2</v>
      </c>
      <c r="AH135" s="218">
        <v>2</v>
      </c>
      <c r="AI135" s="219">
        <v>6</v>
      </c>
      <c r="AJ135" s="217">
        <v>2</v>
      </c>
      <c r="AK135" s="218">
        <v>2</v>
      </c>
      <c r="AL135" s="218"/>
      <c r="AM135" s="218"/>
      <c r="AN135" s="219">
        <v>3</v>
      </c>
      <c r="AO135" s="17"/>
      <c r="AP135" s="17"/>
      <c r="AQ135" s="17"/>
      <c r="AR135" s="17"/>
      <c r="AS135" s="17"/>
      <c r="AT135" s="17"/>
      <c r="AU135" s="17"/>
      <c r="AV135" s="17"/>
      <c r="AW135" s="11"/>
      <c r="AX135" s="11"/>
      <c r="AY135" s="11"/>
      <c r="AZ135" s="11"/>
      <c r="BA135" s="11"/>
      <c r="BB135" s="11"/>
      <c r="BC135" s="11"/>
      <c r="BD135" s="11"/>
      <c r="BE135" s="17"/>
      <c r="BF135" s="17"/>
      <c r="BG135" s="17"/>
      <c r="BH135" s="17"/>
      <c r="BI135" s="11"/>
      <c r="BJ135" s="11"/>
      <c r="BK135" s="12"/>
      <c r="BL135" s="18"/>
      <c r="BM135" s="18"/>
      <c r="BN135" s="18"/>
      <c r="BO135" s="18"/>
      <c r="BP135" s="18"/>
      <c r="BQ135" s="12"/>
      <c r="BR135" s="17"/>
      <c r="BS135" s="17"/>
      <c r="BT135" s="17"/>
      <c r="BU135" s="11"/>
      <c r="BV135" s="11"/>
      <c r="BW135" s="12"/>
      <c r="BX135" s="12"/>
      <c r="BY135" s="12"/>
    </row>
    <row r="136" spans="3:77" ht="5.25" customHeight="1" outlineLevel="1" x14ac:dyDescent="0.3">
      <c r="C136" s="10"/>
      <c r="D136" s="31"/>
      <c r="E136" s="36"/>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5"/>
      <c r="AF136" s="34"/>
      <c r="AG136" s="34"/>
      <c r="AH136" s="34"/>
      <c r="AI136" s="34"/>
      <c r="AJ136" s="35"/>
      <c r="AK136" s="34"/>
      <c r="AL136" s="34"/>
      <c r="AM136" s="34"/>
      <c r="AN136" s="34"/>
      <c r="AO136" s="17"/>
      <c r="AP136" s="17"/>
      <c r="AQ136" s="17"/>
      <c r="AR136" s="17"/>
      <c r="AS136" s="17"/>
      <c r="AT136" s="17"/>
      <c r="AU136" s="17"/>
      <c r="AV136" s="17"/>
      <c r="AW136" s="11"/>
      <c r="AX136" s="11"/>
      <c r="AY136" s="11"/>
      <c r="AZ136" s="11"/>
      <c r="BA136" s="11"/>
      <c r="BB136" s="11"/>
      <c r="BC136" s="11"/>
      <c r="BD136" s="11"/>
      <c r="BE136" s="17"/>
      <c r="BF136" s="17"/>
      <c r="BG136" s="17"/>
      <c r="BH136" s="17"/>
      <c r="BI136" s="11"/>
      <c r="BJ136" s="11"/>
      <c r="BK136" s="12"/>
      <c r="BL136" s="18"/>
      <c r="BM136" s="18"/>
      <c r="BN136" s="18"/>
      <c r="BO136" s="18"/>
      <c r="BP136" s="18"/>
      <c r="BQ136" s="12"/>
      <c r="BR136" s="17"/>
      <c r="BS136" s="17"/>
      <c r="BT136" s="17"/>
      <c r="BU136" s="11"/>
      <c r="BV136" s="11"/>
      <c r="BW136" s="12"/>
      <c r="BX136" s="12"/>
      <c r="BY136" s="12"/>
    </row>
    <row r="137" spans="3:77" s="2" customFormat="1" ht="15" customHeight="1" outlineLevel="1" x14ac:dyDescent="0.3">
      <c r="C137" s="470" t="s">
        <v>32</v>
      </c>
      <c r="D137" s="171" t="s">
        <v>291</v>
      </c>
      <c r="E137" s="93"/>
      <c r="F137" s="223">
        <v>30</v>
      </c>
      <c r="G137" s="224">
        <v>18</v>
      </c>
      <c r="H137" s="224">
        <v>23</v>
      </c>
      <c r="I137" s="224">
        <v>26</v>
      </c>
      <c r="J137" s="225">
        <v>98</v>
      </c>
      <c r="K137" s="223">
        <v>20</v>
      </c>
      <c r="L137" s="224">
        <v>29</v>
      </c>
      <c r="M137" s="224">
        <v>29</v>
      </c>
      <c r="N137" s="224">
        <v>19</v>
      </c>
      <c r="O137" s="225">
        <v>99</v>
      </c>
      <c r="P137" s="223">
        <v>32</v>
      </c>
      <c r="Q137" s="224">
        <v>24</v>
      </c>
      <c r="R137" s="224">
        <v>41</v>
      </c>
      <c r="S137" s="224">
        <v>27</v>
      </c>
      <c r="T137" s="225">
        <v>124</v>
      </c>
      <c r="U137" s="223">
        <v>38</v>
      </c>
      <c r="V137" s="224">
        <v>26</v>
      </c>
      <c r="W137" s="224">
        <v>32</v>
      </c>
      <c r="X137" s="224">
        <v>25</v>
      </c>
      <c r="Y137" s="225">
        <v>122</v>
      </c>
      <c r="Z137" s="223">
        <v>33</v>
      </c>
      <c r="AA137" s="224">
        <v>18</v>
      </c>
      <c r="AB137" s="224">
        <v>36</v>
      </c>
      <c r="AC137" s="224">
        <v>26</v>
      </c>
      <c r="AD137" s="225">
        <v>112</v>
      </c>
      <c r="AE137" s="223">
        <v>32</v>
      </c>
      <c r="AF137" s="224">
        <v>24</v>
      </c>
      <c r="AG137" s="224">
        <v>32</v>
      </c>
      <c r="AH137" s="224">
        <v>26</v>
      </c>
      <c r="AI137" s="225">
        <v>114</v>
      </c>
      <c r="AJ137" s="223">
        <v>46</v>
      </c>
      <c r="AK137" s="224">
        <v>39</v>
      </c>
      <c r="AL137" s="224"/>
      <c r="AM137" s="224"/>
      <c r="AN137" s="225">
        <v>85</v>
      </c>
      <c r="AO137" s="291"/>
      <c r="AP137" s="291"/>
      <c r="AQ137" s="291"/>
      <c r="AR137" s="291"/>
      <c r="AS137" s="291"/>
      <c r="AT137" s="21"/>
      <c r="AU137" s="21"/>
      <c r="AV137" s="21"/>
      <c r="AW137" s="92"/>
      <c r="AX137" s="92"/>
      <c r="AY137" s="92"/>
      <c r="AZ137" s="92"/>
      <c r="BA137" s="22"/>
      <c r="BB137" s="22"/>
      <c r="BC137" s="22"/>
      <c r="BD137" s="22"/>
      <c r="BE137" s="21"/>
      <c r="BF137" s="21"/>
      <c r="BG137" s="21"/>
      <c r="BH137" s="21"/>
      <c r="BI137" s="22"/>
      <c r="BJ137" s="22"/>
      <c r="BK137" s="20"/>
      <c r="BL137" s="28"/>
      <c r="BM137" s="28"/>
      <c r="BN137" s="28"/>
      <c r="BO137" s="28"/>
      <c r="BP137" s="28"/>
      <c r="BQ137" s="20"/>
      <c r="BR137" s="21"/>
      <c r="BS137" s="21"/>
      <c r="BT137" s="21"/>
      <c r="BU137" s="22"/>
      <c r="BV137" s="22"/>
      <c r="BW137" s="20"/>
      <c r="BX137" s="20"/>
      <c r="BY137" s="20"/>
    </row>
    <row r="138" spans="3:77" ht="15" customHeight="1" outlineLevel="1" x14ac:dyDescent="0.3">
      <c r="C138" s="471"/>
      <c r="D138" s="168" t="s">
        <v>467</v>
      </c>
      <c r="E138" s="66"/>
      <c r="F138" s="60">
        <v>0.88419999999999999</v>
      </c>
      <c r="G138" s="61">
        <v>0.92549999999999999</v>
      </c>
      <c r="H138" s="61">
        <v>0.89319999999999999</v>
      </c>
      <c r="I138" s="61">
        <v>0.8669</v>
      </c>
      <c r="J138" s="239">
        <v>0.88049999999999995</v>
      </c>
      <c r="K138" s="60">
        <v>0.90410000000000001</v>
      </c>
      <c r="L138" s="61">
        <v>0.87949999999999995</v>
      </c>
      <c r="M138" s="61">
        <v>0.86580000000000001</v>
      </c>
      <c r="N138" s="61">
        <v>0.92030000000000001</v>
      </c>
      <c r="O138" s="239">
        <v>0.86960000000000004</v>
      </c>
      <c r="P138" s="60">
        <v>0.85270000000000001</v>
      </c>
      <c r="Q138" s="61">
        <v>0.89590000000000003</v>
      </c>
      <c r="R138" s="61">
        <v>0.88570000000000004</v>
      </c>
      <c r="S138" s="61">
        <v>0.86539999999999995</v>
      </c>
      <c r="T138" s="239">
        <v>0.87480000000000002</v>
      </c>
      <c r="U138" s="60">
        <v>0.85419999999999996</v>
      </c>
      <c r="V138" s="61">
        <v>0.89729999999999999</v>
      </c>
      <c r="W138" s="61">
        <v>0.86309999999999998</v>
      </c>
      <c r="X138" s="61">
        <v>0.89459999999999995</v>
      </c>
      <c r="Y138" s="239">
        <v>0.88239999999999996</v>
      </c>
      <c r="Z138" s="60">
        <v>0.84809999999999997</v>
      </c>
      <c r="AA138" s="61">
        <v>0.91049999999999998</v>
      </c>
      <c r="AB138" s="61">
        <v>0.876</v>
      </c>
      <c r="AC138" s="61">
        <v>0.87819999999999998</v>
      </c>
      <c r="AD138" s="239">
        <v>0.87370000000000003</v>
      </c>
      <c r="AE138" s="60">
        <v>0.87450000000000006</v>
      </c>
      <c r="AF138" s="61">
        <v>0.89649999999999996</v>
      </c>
      <c r="AG138" s="61">
        <v>0.9214</v>
      </c>
      <c r="AH138" s="61">
        <v>0.92310000000000003</v>
      </c>
      <c r="AI138" s="239">
        <v>0.90349999999999997</v>
      </c>
      <c r="AJ138" s="60">
        <v>0.91300000000000003</v>
      </c>
      <c r="AK138" s="61">
        <v>0.94869999999999999</v>
      </c>
      <c r="AL138" s="334"/>
      <c r="AM138" s="334"/>
      <c r="AN138" s="239">
        <v>0.91759999999999997</v>
      </c>
      <c r="AO138" s="370"/>
      <c r="AP138" s="370"/>
      <c r="AQ138" s="240"/>
      <c r="AR138" s="240"/>
      <c r="AS138" s="240"/>
      <c r="AT138" s="240"/>
      <c r="AU138" s="240"/>
      <c r="AV138" s="240"/>
      <c r="AW138" s="240"/>
      <c r="AX138" s="240"/>
      <c r="AY138" s="240"/>
      <c r="AZ138" s="240"/>
      <c r="BA138" s="240"/>
      <c r="BB138" s="240"/>
      <c r="BC138" s="240"/>
      <c r="BD138" s="240"/>
      <c r="BE138" s="240"/>
      <c r="BF138" s="240"/>
      <c r="BG138" s="240"/>
      <c r="BH138" s="240"/>
      <c r="BI138" s="240"/>
      <c r="BJ138" s="240"/>
      <c r="BK138" s="240"/>
      <c r="BL138" s="240"/>
      <c r="BM138" s="240"/>
      <c r="BN138" s="18"/>
      <c r="BO138" s="18"/>
      <c r="BP138" s="18"/>
      <c r="BQ138" s="12"/>
      <c r="BR138" s="17"/>
      <c r="BS138" s="17"/>
      <c r="BT138" s="17"/>
      <c r="BU138" s="11"/>
      <c r="BV138" s="11"/>
      <c r="BW138" s="12"/>
      <c r="BX138" s="12"/>
      <c r="BY138" s="12"/>
    </row>
    <row r="139" spans="3:77" ht="15" customHeight="1" outlineLevel="1" x14ac:dyDescent="0.3">
      <c r="C139" s="472"/>
      <c r="D139" s="170" t="s">
        <v>286</v>
      </c>
      <c r="E139" s="62"/>
      <c r="F139" s="217">
        <v>27</v>
      </c>
      <c r="G139" s="218">
        <v>17</v>
      </c>
      <c r="H139" s="218">
        <v>20</v>
      </c>
      <c r="I139" s="218">
        <v>22</v>
      </c>
      <c r="J139" s="219">
        <v>86</v>
      </c>
      <c r="K139" s="217">
        <v>18</v>
      </c>
      <c r="L139" s="218">
        <v>26</v>
      </c>
      <c r="M139" s="218">
        <v>25</v>
      </c>
      <c r="N139" s="218">
        <v>18</v>
      </c>
      <c r="O139" s="219">
        <v>86</v>
      </c>
      <c r="P139" s="217">
        <v>27</v>
      </c>
      <c r="Q139" s="218">
        <v>22</v>
      </c>
      <c r="R139" s="218">
        <v>36</v>
      </c>
      <c r="S139" s="218">
        <v>23</v>
      </c>
      <c r="T139" s="219">
        <v>108</v>
      </c>
      <c r="U139" s="217">
        <v>33</v>
      </c>
      <c r="V139" s="218">
        <v>24</v>
      </c>
      <c r="W139" s="218">
        <v>28</v>
      </c>
      <c r="X139" s="218">
        <v>22</v>
      </c>
      <c r="Y139" s="219">
        <v>107</v>
      </c>
      <c r="Z139" s="217">
        <v>28</v>
      </c>
      <c r="AA139" s="218">
        <v>16</v>
      </c>
      <c r="AB139" s="218">
        <v>31</v>
      </c>
      <c r="AC139" s="218">
        <v>22</v>
      </c>
      <c r="AD139" s="219">
        <v>98</v>
      </c>
      <c r="AE139" s="217">
        <v>28</v>
      </c>
      <c r="AF139" s="218">
        <v>22</v>
      </c>
      <c r="AG139" s="218">
        <v>29</v>
      </c>
      <c r="AH139" s="218">
        <v>24</v>
      </c>
      <c r="AI139" s="219">
        <v>103</v>
      </c>
      <c r="AJ139" s="217">
        <v>42</v>
      </c>
      <c r="AK139" s="218">
        <v>37</v>
      </c>
      <c r="AL139" s="218"/>
      <c r="AM139" s="218"/>
      <c r="AN139" s="219">
        <v>78</v>
      </c>
      <c r="AO139" s="17"/>
      <c r="AP139" s="17"/>
      <c r="AQ139" s="17"/>
      <c r="AR139" s="17"/>
      <c r="AS139" s="17"/>
      <c r="AT139" s="17"/>
      <c r="AU139" s="17"/>
      <c r="AV139" s="17"/>
      <c r="AW139" s="11"/>
      <c r="AX139" s="11"/>
      <c r="AY139" s="11"/>
      <c r="AZ139" s="11"/>
      <c r="BA139" s="11"/>
      <c r="BB139" s="11"/>
      <c r="BC139" s="11"/>
      <c r="BD139" s="11"/>
      <c r="BE139" s="17"/>
      <c r="BF139" s="17"/>
      <c r="BG139" s="17"/>
      <c r="BH139" s="17"/>
      <c r="BI139" s="11"/>
      <c r="BJ139" s="11"/>
      <c r="BK139" s="12"/>
      <c r="BL139" s="18"/>
      <c r="BM139" s="18"/>
      <c r="BN139" s="18"/>
      <c r="BO139" s="18"/>
      <c r="BP139" s="18"/>
      <c r="BQ139" s="12"/>
      <c r="BR139" s="17"/>
      <c r="BS139" s="17"/>
      <c r="BT139" s="17"/>
      <c r="BU139" s="11"/>
      <c r="BV139" s="11"/>
      <c r="BW139" s="12"/>
      <c r="BX139" s="12"/>
      <c r="BY139" s="12"/>
    </row>
    <row r="140" spans="3:77" ht="5.25" customHeight="1" outlineLevel="1" x14ac:dyDescent="0.3">
      <c r="C140" s="10"/>
      <c r="D140" s="31"/>
      <c r="E140" s="36"/>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5"/>
      <c r="AF140" s="34"/>
      <c r="AG140" s="34"/>
      <c r="AH140" s="34"/>
      <c r="AI140" s="34"/>
      <c r="AJ140" s="35"/>
      <c r="AK140" s="34"/>
      <c r="AL140" s="34"/>
      <c r="AM140" s="34"/>
      <c r="AN140" s="34"/>
      <c r="AO140" s="17"/>
      <c r="AP140" s="17"/>
      <c r="AQ140" s="17"/>
      <c r="AR140" s="17"/>
      <c r="AS140" s="17"/>
      <c r="AT140" s="17"/>
      <c r="AU140" s="17"/>
      <c r="AV140" s="17"/>
      <c r="AW140" s="11"/>
      <c r="AX140" s="11"/>
      <c r="AY140" s="11"/>
      <c r="AZ140" s="11"/>
      <c r="BA140" s="11"/>
      <c r="BB140" s="11"/>
      <c r="BC140" s="11"/>
      <c r="BD140" s="11"/>
      <c r="BE140" s="17"/>
      <c r="BF140" s="17"/>
      <c r="BG140" s="17"/>
      <c r="BH140" s="17"/>
      <c r="BI140" s="11"/>
      <c r="BJ140" s="11"/>
      <c r="BK140" s="12"/>
      <c r="BL140" s="18"/>
      <c r="BM140" s="18"/>
      <c r="BN140" s="18"/>
      <c r="BO140" s="18"/>
      <c r="BP140" s="18"/>
      <c r="BQ140" s="12"/>
      <c r="BR140" s="17"/>
      <c r="BS140" s="17"/>
      <c r="BT140" s="17"/>
      <c r="BU140" s="11"/>
      <c r="BV140" s="11"/>
      <c r="BW140" s="12"/>
      <c r="BX140" s="12"/>
      <c r="BY140" s="12"/>
    </row>
    <row r="141" spans="3:77" s="48" customFormat="1" outlineLevel="1" x14ac:dyDescent="0.3">
      <c r="C141" s="470" t="s">
        <v>470</v>
      </c>
      <c r="D141" s="171" t="s">
        <v>291</v>
      </c>
      <c r="E141" s="93"/>
      <c r="F141" s="223">
        <v>217</v>
      </c>
      <c r="G141" s="224">
        <v>188</v>
      </c>
      <c r="H141" s="224">
        <v>194</v>
      </c>
      <c r="I141" s="224">
        <v>190</v>
      </c>
      <c r="J141" s="225">
        <v>789</v>
      </c>
      <c r="K141" s="223">
        <v>175</v>
      </c>
      <c r="L141" s="224">
        <v>142</v>
      </c>
      <c r="M141" s="224">
        <v>145</v>
      </c>
      <c r="N141" s="224">
        <v>160</v>
      </c>
      <c r="O141" s="225">
        <v>621</v>
      </c>
      <c r="P141" s="223">
        <v>128</v>
      </c>
      <c r="Q141" s="224">
        <v>97</v>
      </c>
      <c r="R141" s="224">
        <v>80</v>
      </c>
      <c r="S141" s="224">
        <v>66</v>
      </c>
      <c r="T141" s="225">
        <v>372</v>
      </c>
      <c r="U141" s="223">
        <v>73</v>
      </c>
      <c r="V141" s="224">
        <v>60</v>
      </c>
      <c r="W141" s="224">
        <v>43</v>
      </c>
      <c r="X141" s="224">
        <v>26</v>
      </c>
      <c r="Y141" s="225">
        <v>201</v>
      </c>
      <c r="Z141" s="223">
        <v>39</v>
      </c>
      <c r="AA141" s="224">
        <v>25</v>
      </c>
      <c r="AB141" s="224">
        <v>9</v>
      </c>
      <c r="AC141" s="224">
        <v>21</v>
      </c>
      <c r="AD141" s="225">
        <v>95</v>
      </c>
      <c r="AE141" s="223">
        <v>34</v>
      </c>
      <c r="AF141" s="224">
        <v>7</v>
      </c>
      <c r="AG141" s="224">
        <v>19</v>
      </c>
      <c r="AH141" s="224">
        <v>6</v>
      </c>
      <c r="AI141" s="225">
        <v>65</v>
      </c>
      <c r="AJ141" s="223">
        <v>5</v>
      </c>
      <c r="AK141" s="224">
        <v>2</v>
      </c>
      <c r="AL141" s="224"/>
      <c r="AM141" s="224"/>
      <c r="AN141" s="225">
        <v>7</v>
      </c>
      <c r="AO141" s="291"/>
      <c r="AP141" s="291"/>
      <c r="AQ141" s="144"/>
      <c r="AR141" s="144"/>
      <c r="AS141" s="144"/>
      <c r="AT141" s="144"/>
      <c r="AU141" s="144"/>
      <c r="AV141" s="144"/>
      <c r="AW141" s="145"/>
      <c r="AX141" s="145"/>
      <c r="AY141" s="145"/>
      <c r="AZ141" s="145"/>
      <c r="BA141" s="146"/>
      <c r="BB141" s="146"/>
      <c r="BC141" s="146"/>
      <c r="BD141" s="146"/>
      <c r="BE141" s="144"/>
      <c r="BF141" s="144"/>
      <c r="BG141" s="144"/>
      <c r="BH141" s="144"/>
      <c r="BI141" s="146"/>
      <c r="BJ141" s="146"/>
      <c r="BK141" s="143"/>
      <c r="BL141" s="147"/>
      <c r="BM141" s="147"/>
      <c r="BN141" s="147"/>
      <c r="BO141" s="147"/>
      <c r="BP141" s="147"/>
      <c r="BQ141" s="143"/>
      <c r="BR141" s="144"/>
      <c r="BS141" s="144"/>
      <c r="BT141" s="144"/>
      <c r="BU141" s="146"/>
      <c r="BV141" s="146"/>
      <c r="BW141" s="143"/>
      <c r="BX141" s="143"/>
      <c r="BY141" s="143"/>
    </row>
    <row r="142" spans="3:77" s="31" customFormat="1" ht="14.5" outlineLevel="1" x14ac:dyDescent="0.3">
      <c r="C142" s="471"/>
      <c r="D142" s="168" t="s">
        <v>467</v>
      </c>
      <c r="E142" s="66"/>
      <c r="F142" s="60">
        <v>0.6704</v>
      </c>
      <c r="G142" s="61">
        <v>0.66610000000000003</v>
      </c>
      <c r="H142" s="61">
        <v>0.6573</v>
      </c>
      <c r="I142" s="61">
        <v>0.66590000000000005</v>
      </c>
      <c r="J142" s="239">
        <v>0.66379999999999995</v>
      </c>
      <c r="K142" s="60">
        <v>0.43859999999999999</v>
      </c>
      <c r="L142" s="61">
        <v>0.67190000000000005</v>
      </c>
      <c r="M142" s="61">
        <v>0.72340000000000004</v>
      </c>
      <c r="N142" s="61">
        <v>0.59609999999999996</v>
      </c>
      <c r="O142" s="239">
        <v>0.5988</v>
      </c>
      <c r="P142" s="60">
        <v>0.68530000000000002</v>
      </c>
      <c r="Q142" s="61">
        <v>0.6744</v>
      </c>
      <c r="R142" s="61">
        <v>0.69710000000000005</v>
      </c>
      <c r="S142" s="61">
        <v>0.66210000000000002</v>
      </c>
      <c r="T142" s="239">
        <v>0.68179999999999996</v>
      </c>
      <c r="U142" s="60">
        <v>0.70589999999999997</v>
      </c>
      <c r="V142" s="61">
        <v>0.66</v>
      </c>
      <c r="W142" s="61">
        <v>0.72840000000000005</v>
      </c>
      <c r="X142" s="61">
        <v>0.67989999999999995</v>
      </c>
      <c r="Y142" s="239">
        <v>0.6986</v>
      </c>
      <c r="Z142" s="60">
        <v>0.76949999999999996</v>
      </c>
      <c r="AA142" s="61">
        <v>0.70789999999999997</v>
      </c>
      <c r="AB142" s="61">
        <v>0.83020000000000005</v>
      </c>
      <c r="AC142" s="61">
        <v>0.86529999999999996</v>
      </c>
      <c r="AD142" s="239">
        <v>0.76990000000000003</v>
      </c>
      <c r="AE142" s="60">
        <v>0.76490000000000002</v>
      </c>
      <c r="AF142" s="61">
        <v>0.85709999999999997</v>
      </c>
      <c r="AG142" s="61">
        <v>0.81789999999999996</v>
      </c>
      <c r="AH142" s="61">
        <v>0.83330000000000004</v>
      </c>
      <c r="AI142" s="239">
        <v>0.81540000000000001</v>
      </c>
      <c r="AJ142" s="60">
        <v>0.8</v>
      </c>
      <c r="AK142" s="61">
        <v>1</v>
      </c>
      <c r="AL142" s="61"/>
      <c r="AM142" s="61"/>
      <c r="AN142" s="239">
        <v>0.85709999999999997</v>
      </c>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c r="BI142" s="240"/>
      <c r="BJ142" s="240"/>
      <c r="BK142" s="240"/>
      <c r="BL142" s="240"/>
      <c r="BM142" s="240"/>
      <c r="BN142" s="150"/>
      <c r="BO142" s="150"/>
      <c r="BP142" s="150"/>
      <c r="BQ142" s="80"/>
      <c r="BR142" s="148"/>
      <c r="BS142" s="148"/>
      <c r="BT142" s="148"/>
      <c r="BU142" s="149"/>
      <c r="BV142" s="149"/>
      <c r="BW142" s="80"/>
      <c r="BX142" s="80"/>
      <c r="BY142" s="80"/>
    </row>
    <row r="143" spans="3:77" s="31" customFormat="1" ht="15" customHeight="1" outlineLevel="1" x14ac:dyDescent="0.25">
      <c r="C143" s="472"/>
      <c r="D143" s="170" t="s">
        <v>286</v>
      </c>
      <c r="E143" s="62"/>
      <c r="F143" s="217">
        <v>145</v>
      </c>
      <c r="G143" s="218">
        <v>125</v>
      </c>
      <c r="H143" s="218">
        <v>128</v>
      </c>
      <c r="I143" s="218">
        <v>127</v>
      </c>
      <c r="J143" s="219">
        <v>524</v>
      </c>
      <c r="K143" s="217">
        <v>77</v>
      </c>
      <c r="L143" s="218">
        <v>95</v>
      </c>
      <c r="M143" s="218">
        <v>105</v>
      </c>
      <c r="N143" s="218">
        <v>95</v>
      </c>
      <c r="O143" s="219">
        <v>372</v>
      </c>
      <c r="P143" s="217">
        <v>88</v>
      </c>
      <c r="Q143" s="218">
        <v>65</v>
      </c>
      <c r="R143" s="218">
        <v>56</v>
      </c>
      <c r="S143" s="218">
        <v>44</v>
      </c>
      <c r="T143" s="219">
        <v>254</v>
      </c>
      <c r="U143" s="217">
        <v>51</v>
      </c>
      <c r="V143" s="218">
        <v>39</v>
      </c>
      <c r="W143" s="218">
        <v>31</v>
      </c>
      <c r="X143" s="218">
        <v>18</v>
      </c>
      <c r="Y143" s="219">
        <v>141</v>
      </c>
      <c r="Z143" s="217">
        <v>30</v>
      </c>
      <c r="AA143" s="218">
        <v>18</v>
      </c>
      <c r="AB143" s="218">
        <v>8</v>
      </c>
      <c r="AC143" s="218">
        <v>19</v>
      </c>
      <c r="AD143" s="219">
        <v>73</v>
      </c>
      <c r="AE143" s="217">
        <v>26</v>
      </c>
      <c r="AF143" s="218">
        <v>6</v>
      </c>
      <c r="AG143" s="218">
        <v>16</v>
      </c>
      <c r="AH143" s="218">
        <v>5</v>
      </c>
      <c r="AI143" s="219">
        <v>52</v>
      </c>
      <c r="AJ143" s="217">
        <v>4</v>
      </c>
      <c r="AK143" s="218">
        <v>2</v>
      </c>
      <c r="AL143" s="218"/>
      <c r="AM143" s="218"/>
      <c r="AN143" s="219">
        <v>6</v>
      </c>
      <c r="AO143" s="148"/>
      <c r="AP143" s="148"/>
      <c r="AQ143" s="148"/>
      <c r="AR143" s="148"/>
      <c r="AS143" s="148"/>
      <c r="AT143" s="148"/>
      <c r="AU143" s="148"/>
      <c r="AV143" s="148"/>
      <c r="AW143" s="149"/>
      <c r="AX143" s="149"/>
      <c r="AY143" s="149"/>
      <c r="AZ143" s="149"/>
      <c r="BA143" s="149"/>
      <c r="BB143" s="149"/>
      <c r="BC143" s="149"/>
      <c r="BD143" s="149"/>
      <c r="BE143" s="148"/>
      <c r="BF143" s="148"/>
      <c r="BG143" s="148"/>
      <c r="BH143" s="148"/>
      <c r="BI143" s="149"/>
      <c r="BJ143" s="149"/>
      <c r="BK143" s="80"/>
      <c r="BL143" s="150"/>
      <c r="BM143" s="150"/>
      <c r="BN143" s="150"/>
      <c r="BO143" s="150"/>
      <c r="BP143" s="150"/>
      <c r="BQ143" s="80"/>
      <c r="BR143" s="148"/>
      <c r="BS143" s="148"/>
      <c r="BT143" s="148"/>
      <c r="BU143" s="149"/>
      <c r="BV143" s="149"/>
      <c r="BW143" s="80"/>
      <c r="BX143" s="80"/>
      <c r="BY143" s="80"/>
    </row>
    <row r="144" spans="3:77" ht="5.25" customHeight="1" x14ac:dyDescent="0.3">
      <c r="D144" s="31"/>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5"/>
      <c r="AF144" s="34"/>
      <c r="AG144" s="34"/>
      <c r="AH144" s="34"/>
      <c r="AI144" s="34"/>
      <c r="AJ144" s="35"/>
      <c r="AK144" s="34"/>
      <c r="AL144" s="34"/>
      <c r="AM144" s="34"/>
      <c r="AN144" s="34"/>
      <c r="AO144" s="17"/>
      <c r="AP144" s="17"/>
      <c r="AQ144" s="17"/>
      <c r="AR144" s="17"/>
      <c r="AS144" s="17"/>
      <c r="AT144" s="17"/>
      <c r="AU144" s="17"/>
      <c r="AV144" s="17"/>
      <c r="AW144" s="11"/>
      <c r="AX144" s="11"/>
      <c r="AY144" s="11"/>
      <c r="AZ144" s="11"/>
      <c r="BA144" s="11"/>
      <c r="BB144" s="11"/>
      <c r="BC144" s="11"/>
      <c r="BD144" s="11"/>
      <c r="BE144" s="17"/>
      <c r="BF144" s="17"/>
      <c r="BG144" s="17"/>
      <c r="BH144" s="17"/>
      <c r="BI144" s="11"/>
      <c r="BJ144" s="11"/>
      <c r="BK144" s="12"/>
      <c r="BL144" s="18"/>
      <c r="BM144" s="18"/>
      <c r="BN144" s="18"/>
      <c r="BO144" s="18"/>
      <c r="BP144" s="18"/>
      <c r="BQ144" s="12"/>
      <c r="BR144" s="17"/>
      <c r="BS144" s="17"/>
      <c r="BT144" s="17"/>
      <c r="BU144" s="11"/>
      <c r="BV144" s="11"/>
      <c r="BW144" s="12"/>
      <c r="BX144" s="12"/>
      <c r="BY144" s="12"/>
    </row>
    <row r="145" spans="2:77" s="2" customFormat="1" x14ac:dyDescent="0.3">
      <c r="C145" s="1"/>
      <c r="D145" s="172" t="s">
        <v>34</v>
      </c>
      <c r="E145" s="127"/>
      <c r="F145" s="227">
        <v>401</v>
      </c>
      <c r="G145" s="227">
        <v>373</v>
      </c>
      <c r="H145" s="227">
        <v>421</v>
      </c>
      <c r="I145" s="227">
        <v>436</v>
      </c>
      <c r="J145" s="228">
        <v>1631</v>
      </c>
      <c r="K145" s="229">
        <v>371</v>
      </c>
      <c r="L145" s="227">
        <v>445</v>
      </c>
      <c r="M145" s="227">
        <v>472</v>
      </c>
      <c r="N145" s="227">
        <v>482</v>
      </c>
      <c r="O145" s="228">
        <v>1769</v>
      </c>
      <c r="P145" s="229">
        <v>500</v>
      </c>
      <c r="Q145" s="227">
        <v>462</v>
      </c>
      <c r="R145" s="227">
        <v>537</v>
      </c>
      <c r="S145" s="227">
        <v>530</v>
      </c>
      <c r="T145" s="228">
        <v>2029</v>
      </c>
      <c r="U145" s="229">
        <v>581</v>
      </c>
      <c r="V145" s="227">
        <v>511</v>
      </c>
      <c r="W145" s="227">
        <v>584</v>
      </c>
      <c r="X145" s="227">
        <v>593</v>
      </c>
      <c r="Y145" s="228">
        <v>2269</v>
      </c>
      <c r="Z145" s="229">
        <v>616</v>
      </c>
      <c r="AA145" s="227">
        <v>545</v>
      </c>
      <c r="AB145" s="227">
        <v>637</v>
      </c>
      <c r="AC145" s="227">
        <v>651</v>
      </c>
      <c r="AD145" s="228">
        <v>2449</v>
      </c>
      <c r="AE145" s="229">
        <v>705</v>
      </c>
      <c r="AF145" s="227">
        <v>605</v>
      </c>
      <c r="AG145" s="227">
        <v>732</v>
      </c>
      <c r="AH145" s="227">
        <v>729</v>
      </c>
      <c r="AI145" s="228">
        <v>2771</v>
      </c>
      <c r="AJ145" s="229">
        <v>788</v>
      </c>
      <c r="AK145" s="227">
        <v>672</v>
      </c>
      <c r="AL145" s="227"/>
      <c r="AM145" s="227"/>
      <c r="AN145" s="228">
        <v>1460</v>
      </c>
      <c r="AO145" s="21"/>
      <c r="AP145" s="21"/>
      <c r="AQ145" s="21"/>
      <c r="AR145" s="21"/>
      <c r="AS145" s="21"/>
      <c r="AT145" s="21"/>
      <c r="AU145" s="21"/>
      <c r="AV145" s="21"/>
      <c r="AW145" s="22"/>
      <c r="AX145" s="22"/>
      <c r="AY145" s="22"/>
      <c r="AZ145" s="22"/>
      <c r="BA145" s="22"/>
      <c r="BB145" s="22"/>
      <c r="BC145" s="22"/>
      <c r="BD145" s="22"/>
      <c r="BE145" s="21"/>
      <c r="BF145" s="25"/>
      <c r="BG145" s="25"/>
      <c r="BH145" s="25"/>
      <c r="BI145" s="26"/>
      <c r="BJ145" s="26"/>
      <c r="BK145" s="27"/>
      <c r="BL145" s="28"/>
      <c r="BM145" s="28"/>
      <c r="BN145" s="28"/>
      <c r="BO145" s="28"/>
      <c r="BP145" s="28"/>
      <c r="BQ145" s="20"/>
      <c r="BR145" s="21"/>
      <c r="BS145" s="21"/>
      <c r="BT145" s="21"/>
      <c r="BU145" s="22"/>
      <c r="BV145" s="22"/>
      <c r="BW145" s="20"/>
      <c r="BX145" s="20"/>
      <c r="BY145" s="20"/>
    </row>
    <row r="146" spans="2:77" x14ac:dyDescent="0.3">
      <c r="D146" s="173" t="s">
        <v>35</v>
      </c>
      <c r="E146" s="128"/>
      <c r="F146" s="230">
        <v>135</v>
      </c>
      <c r="G146" s="230">
        <v>0</v>
      </c>
      <c r="H146" s="230">
        <v>0</v>
      </c>
      <c r="I146" s="230">
        <v>10</v>
      </c>
      <c r="J146" s="231">
        <v>145</v>
      </c>
      <c r="K146" s="232">
        <v>11</v>
      </c>
      <c r="L146" s="230">
        <v>18</v>
      </c>
      <c r="M146" s="230">
        <v>0</v>
      </c>
      <c r="N146" s="230">
        <v>2</v>
      </c>
      <c r="O146" s="231">
        <v>31</v>
      </c>
      <c r="P146" s="232">
        <v>24</v>
      </c>
      <c r="Q146" s="230">
        <v>13</v>
      </c>
      <c r="R146" s="230">
        <v>50</v>
      </c>
      <c r="S146" s="230">
        <v>13</v>
      </c>
      <c r="T146" s="231">
        <v>100</v>
      </c>
      <c r="U146" s="232">
        <v>24</v>
      </c>
      <c r="V146" s="230">
        <v>13</v>
      </c>
      <c r="W146" s="230">
        <v>13</v>
      </c>
      <c r="X146" s="230">
        <v>13</v>
      </c>
      <c r="Y146" s="231">
        <v>63</v>
      </c>
      <c r="Z146" s="232">
        <v>40</v>
      </c>
      <c r="AA146" s="230">
        <v>0</v>
      </c>
      <c r="AB146" s="230">
        <v>0</v>
      </c>
      <c r="AC146" s="230">
        <v>34</v>
      </c>
      <c r="AD146" s="231">
        <v>74</v>
      </c>
      <c r="AE146" s="232">
        <v>12</v>
      </c>
      <c r="AF146" s="230">
        <v>3</v>
      </c>
      <c r="AG146" s="230">
        <v>3</v>
      </c>
      <c r="AH146" s="230">
        <v>13</v>
      </c>
      <c r="AI146" s="231">
        <v>31</v>
      </c>
      <c r="AJ146" s="232">
        <v>51</v>
      </c>
      <c r="AK146" s="230">
        <v>56</v>
      </c>
      <c r="AL146" s="230"/>
      <c r="AM146" s="230"/>
      <c r="AN146" s="231">
        <v>107</v>
      </c>
      <c r="AO146" s="17"/>
      <c r="AP146" s="17"/>
      <c r="AQ146" s="17"/>
      <c r="AR146" s="17"/>
      <c r="AS146" s="17"/>
      <c r="AT146" s="17"/>
      <c r="AU146" s="17"/>
      <c r="AV146" s="17"/>
      <c r="AW146" s="29"/>
      <c r="AX146" s="29"/>
      <c r="AY146" s="29"/>
      <c r="AZ146" s="29"/>
      <c r="BA146" s="29"/>
      <c r="BB146" s="29"/>
      <c r="BC146" s="29"/>
      <c r="BD146" s="29"/>
      <c r="BE146" s="17"/>
      <c r="BF146" s="17"/>
      <c r="BG146" s="17"/>
      <c r="BH146" s="17"/>
      <c r="BI146" s="29"/>
      <c r="BJ146" s="29"/>
      <c r="BK146" s="12"/>
      <c r="BL146" s="30"/>
      <c r="BM146" s="30"/>
      <c r="BN146" s="30"/>
      <c r="BO146" s="30"/>
      <c r="BP146" s="30"/>
      <c r="BQ146" s="12"/>
      <c r="BR146" s="17"/>
      <c r="BS146" s="17"/>
      <c r="BT146" s="17"/>
      <c r="BU146" s="29"/>
      <c r="BV146" s="29"/>
      <c r="BW146" s="12"/>
      <c r="BX146" s="12"/>
      <c r="BY146" s="12"/>
    </row>
    <row r="147" spans="2:77" s="2" customFormat="1" outlineLevel="1" x14ac:dyDescent="0.3">
      <c r="C147" s="473" t="s">
        <v>36</v>
      </c>
      <c r="D147" s="171" t="s">
        <v>291</v>
      </c>
      <c r="E147" s="93"/>
      <c r="F147" s="93">
        <v>0</v>
      </c>
      <c r="G147" s="94">
        <v>0</v>
      </c>
      <c r="H147" s="94">
        <v>0</v>
      </c>
      <c r="I147" s="94">
        <v>0</v>
      </c>
      <c r="J147" s="95">
        <v>0</v>
      </c>
      <c r="K147" s="93">
        <v>0</v>
      </c>
      <c r="L147" s="94">
        <v>0</v>
      </c>
      <c r="M147" s="94">
        <v>0</v>
      </c>
      <c r="N147" s="224">
        <v>3</v>
      </c>
      <c r="O147" s="225">
        <v>3</v>
      </c>
      <c r="P147" s="223">
        <v>16</v>
      </c>
      <c r="Q147" s="224">
        <v>16</v>
      </c>
      <c r="R147" s="224">
        <v>16</v>
      </c>
      <c r="S147" s="224">
        <v>16</v>
      </c>
      <c r="T147" s="225">
        <v>63</v>
      </c>
      <c r="U147" s="223">
        <v>16</v>
      </c>
      <c r="V147" s="224">
        <v>16</v>
      </c>
      <c r="W147" s="224">
        <v>16</v>
      </c>
      <c r="X147" s="224">
        <v>16</v>
      </c>
      <c r="Y147" s="225">
        <v>63</v>
      </c>
      <c r="Z147" s="93">
        <v>0</v>
      </c>
      <c r="AA147" s="94">
        <v>0</v>
      </c>
      <c r="AB147" s="94">
        <v>0</v>
      </c>
      <c r="AC147" s="94">
        <v>0</v>
      </c>
      <c r="AD147" s="95">
        <v>0</v>
      </c>
      <c r="AE147" s="93">
        <v>0</v>
      </c>
      <c r="AF147" s="94">
        <v>0</v>
      </c>
      <c r="AG147" s="94">
        <v>0</v>
      </c>
      <c r="AH147" s="94">
        <v>0</v>
      </c>
      <c r="AI147" s="95">
        <v>0</v>
      </c>
      <c r="AJ147" s="93">
        <v>0</v>
      </c>
      <c r="AK147" s="94">
        <v>0</v>
      </c>
      <c r="AL147" s="94"/>
      <c r="AM147" s="94"/>
      <c r="AN147" s="95">
        <v>0</v>
      </c>
      <c r="AO147" s="21"/>
      <c r="AP147" s="21"/>
      <c r="AQ147" s="21"/>
      <c r="AR147" s="21"/>
      <c r="AS147" s="21"/>
      <c r="AT147" s="21"/>
      <c r="AU147" s="21"/>
      <c r="AV147" s="21"/>
      <c r="AW147" s="96"/>
      <c r="AX147" s="96"/>
      <c r="AY147" s="96"/>
      <c r="AZ147" s="96"/>
      <c r="BA147" s="97"/>
      <c r="BB147" s="97"/>
      <c r="BC147" s="97"/>
      <c r="BD147" s="97"/>
      <c r="BE147" s="21"/>
      <c r="BF147" s="21"/>
      <c r="BG147" s="21"/>
      <c r="BH147" s="21"/>
      <c r="BI147" s="97"/>
      <c r="BJ147" s="97"/>
      <c r="BK147" s="20"/>
      <c r="BL147" s="98"/>
      <c r="BM147" s="98"/>
      <c r="BN147" s="98"/>
      <c r="BO147" s="98"/>
      <c r="BP147" s="98"/>
      <c r="BQ147" s="20"/>
      <c r="BR147" s="21"/>
      <c r="BS147" s="21"/>
      <c r="BT147" s="21"/>
      <c r="BU147" s="97"/>
      <c r="BV147" s="97"/>
      <c r="BW147" s="20"/>
      <c r="BX147" s="20"/>
      <c r="BY147" s="20"/>
    </row>
    <row r="148" spans="2:77" ht="14.5" outlineLevel="1" x14ac:dyDescent="0.3">
      <c r="C148" s="474"/>
      <c r="D148" s="168" t="s">
        <v>467</v>
      </c>
      <c r="E148" s="67"/>
      <c r="F148" s="290">
        <v>0</v>
      </c>
      <c r="G148" s="289">
        <v>0</v>
      </c>
      <c r="H148" s="289">
        <v>0</v>
      </c>
      <c r="I148" s="289">
        <v>0</v>
      </c>
      <c r="J148" s="288">
        <v>0</v>
      </c>
      <c r="K148" s="290">
        <v>0</v>
      </c>
      <c r="L148" s="289">
        <v>0</v>
      </c>
      <c r="M148" s="289">
        <v>0</v>
      </c>
      <c r="N148" s="61">
        <v>0.82420000000000004</v>
      </c>
      <c r="O148" s="239">
        <v>0.82420000000000004</v>
      </c>
      <c r="P148" s="60">
        <v>0.82420000000000004</v>
      </c>
      <c r="Q148" s="61">
        <v>0.82420000000000004</v>
      </c>
      <c r="R148" s="61">
        <v>0.82420000000000004</v>
      </c>
      <c r="S148" s="61">
        <v>0.82420000000000004</v>
      </c>
      <c r="T148" s="239">
        <v>0.82420000000000004</v>
      </c>
      <c r="U148" s="60">
        <v>0.82420000000000004</v>
      </c>
      <c r="V148" s="61">
        <v>0.82420000000000004</v>
      </c>
      <c r="W148" s="61">
        <v>0.82420000000000004</v>
      </c>
      <c r="X148" s="61">
        <v>0.82420000000000004</v>
      </c>
      <c r="Y148" s="239">
        <v>0.82420000000000004</v>
      </c>
      <c r="Z148" s="290">
        <v>0</v>
      </c>
      <c r="AA148" s="289">
        <v>0</v>
      </c>
      <c r="AB148" s="289">
        <v>0</v>
      </c>
      <c r="AC148" s="289">
        <v>0</v>
      </c>
      <c r="AD148" s="288">
        <v>0</v>
      </c>
      <c r="AE148" s="290">
        <v>0</v>
      </c>
      <c r="AF148" s="289">
        <v>0</v>
      </c>
      <c r="AG148" s="289">
        <v>0</v>
      </c>
      <c r="AH148" s="289">
        <v>0</v>
      </c>
      <c r="AI148" s="288">
        <v>0</v>
      </c>
      <c r="AJ148" s="290">
        <v>0</v>
      </c>
      <c r="AK148" s="289">
        <v>0</v>
      </c>
      <c r="AL148" s="289"/>
      <c r="AM148" s="289"/>
      <c r="AN148" s="288">
        <v>0</v>
      </c>
      <c r="AO148" s="240"/>
      <c r="AP148" s="240"/>
      <c r="AQ148" s="240"/>
      <c r="AR148" s="240"/>
      <c r="AS148" s="240"/>
      <c r="AT148" s="240"/>
      <c r="AU148" s="240"/>
      <c r="AV148" s="240"/>
      <c r="AW148" s="240"/>
      <c r="AX148" s="240"/>
      <c r="AY148" s="240"/>
      <c r="AZ148" s="240"/>
      <c r="BA148" s="240"/>
      <c r="BB148" s="240"/>
      <c r="BC148" s="240"/>
      <c r="BD148" s="240"/>
      <c r="BE148" s="240"/>
      <c r="BF148" s="240"/>
      <c r="BG148" s="240"/>
      <c r="BH148" s="240"/>
      <c r="BI148" s="240"/>
      <c r="BJ148" s="240"/>
      <c r="BK148" s="240"/>
      <c r="BL148" s="240"/>
      <c r="BM148" s="240"/>
      <c r="BN148" s="30"/>
      <c r="BO148" s="30"/>
      <c r="BP148" s="30"/>
      <c r="BQ148" s="12"/>
      <c r="BR148" s="17"/>
      <c r="BS148" s="17"/>
      <c r="BT148" s="17"/>
      <c r="BU148" s="29"/>
      <c r="BV148" s="29"/>
      <c r="BW148" s="12"/>
      <c r="BX148" s="12"/>
      <c r="BY148" s="12"/>
    </row>
    <row r="149" spans="2:77" outlineLevel="1" x14ac:dyDescent="0.3">
      <c r="C149" s="475"/>
      <c r="D149" s="170" t="s">
        <v>286</v>
      </c>
      <c r="E149" s="62"/>
      <c r="F149" s="62">
        <v>0</v>
      </c>
      <c r="G149" s="63">
        <v>0</v>
      </c>
      <c r="H149" s="63">
        <v>0</v>
      </c>
      <c r="I149" s="63">
        <v>0</v>
      </c>
      <c r="J149" s="64">
        <v>0</v>
      </c>
      <c r="K149" s="62">
        <v>0</v>
      </c>
      <c r="L149" s="63">
        <v>0</v>
      </c>
      <c r="M149" s="63">
        <v>0</v>
      </c>
      <c r="N149" s="218">
        <v>2</v>
      </c>
      <c r="O149" s="219">
        <v>2</v>
      </c>
      <c r="P149" s="217">
        <v>13</v>
      </c>
      <c r="Q149" s="218">
        <v>13</v>
      </c>
      <c r="R149" s="218">
        <v>13</v>
      </c>
      <c r="S149" s="218">
        <v>13</v>
      </c>
      <c r="T149" s="219">
        <v>52</v>
      </c>
      <c r="U149" s="217">
        <v>13</v>
      </c>
      <c r="V149" s="218">
        <v>13</v>
      </c>
      <c r="W149" s="218">
        <v>13</v>
      </c>
      <c r="X149" s="218">
        <v>13</v>
      </c>
      <c r="Y149" s="219">
        <v>52</v>
      </c>
      <c r="Z149" s="62">
        <v>0</v>
      </c>
      <c r="AA149" s="63">
        <v>0</v>
      </c>
      <c r="AB149" s="63">
        <v>0</v>
      </c>
      <c r="AC149" s="63">
        <v>0</v>
      </c>
      <c r="AD149" s="64">
        <v>0</v>
      </c>
      <c r="AE149" s="62">
        <v>0</v>
      </c>
      <c r="AF149" s="63">
        <v>0</v>
      </c>
      <c r="AG149" s="63">
        <v>0</v>
      </c>
      <c r="AH149" s="63">
        <v>0</v>
      </c>
      <c r="AI149" s="64">
        <v>0</v>
      </c>
      <c r="AJ149" s="62">
        <v>0</v>
      </c>
      <c r="AK149" s="63">
        <v>0</v>
      </c>
      <c r="AL149" s="63"/>
      <c r="AM149" s="63"/>
      <c r="AN149" s="64">
        <v>0</v>
      </c>
      <c r="AO149" s="17"/>
      <c r="AP149" s="17"/>
      <c r="AQ149" s="17"/>
      <c r="AR149" s="17"/>
      <c r="AS149" s="17"/>
      <c r="AT149" s="17"/>
      <c r="AU149" s="17"/>
      <c r="AV149" s="17"/>
      <c r="AW149" s="29"/>
      <c r="AX149" s="29"/>
      <c r="AY149" s="29"/>
      <c r="AZ149" s="29"/>
      <c r="BA149" s="29"/>
      <c r="BB149" s="29"/>
      <c r="BC149" s="29"/>
      <c r="BD149" s="29"/>
      <c r="BE149" s="17"/>
      <c r="BF149" s="17"/>
      <c r="BG149" s="17"/>
      <c r="BH149" s="17"/>
      <c r="BI149" s="29"/>
      <c r="BJ149" s="29"/>
      <c r="BK149" s="12"/>
      <c r="BL149" s="30"/>
      <c r="BM149" s="30"/>
      <c r="BN149" s="30"/>
      <c r="BO149" s="30"/>
      <c r="BP149" s="30"/>
      <c r="BQ149" s="12"/>
      <c r="BR149" s="17"/>
      <c r="BS149" s="17"/>
      <c r="BT149" s="17"/>
      <c r="BU149" s="29"/>
      <c r="BV149" s="29"/>
      <c r="BW149" s="12"/>
      <c r="BX149" s="12"/>
      <c r="BY149" s="12"/>
    </row>
    <row r="150" spans="2:77" ht="3" customHeight="1" outlineLevel="1" x14ac:dyDescent="0.3">
      <c r="C150" s="10"/>
      <c r="D150" s="117"/>
      <c r="E150" s="88"/>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65"/>
      <c r="AE150" s="35"/>
      <c r="AF150" s="34"/>
      <c r="AG150" s="34"/>
      <c r="AH150" s="35"/>
      <c r="AI150" s="65"/>
      <c r="AJ150" s="35"/>
      <c r="AK150" s="34"/>
      <c r="AL150" s="34"/>
      <c r="AM150" s="35"/>
      <c r="AN150" s="65"/>
      <c r="AO150" s="17"/>
      <c r="AP150" s="17"/>
      <c r="AQ150" s="17"/>
      <c r="AR150" s="17"/>
      <c r="AS150" s="17"/>
      <c r="AT150" s="17"/>
      <c r="AU150" s="17"/>
      <c r="AV150" s="17"/>
      <c r="AW150" s="11"/>
      <c r="AX150" s="11"/>
      <c r="AY150" s="11"/>
      <c r="AZ150" s="11"/>
      <c r="BA150" s="11"/>
      <c r="BB150" s="11"/>
      <c r="BC150" s="11"/>
      <c r="BD150" s="11"/>
      <c r="BE150" s="17"/>
      <c r="BF150" s="17"/>
      <c r="BG150" s="17"/>
      <c r="BH150" s="17"/>
      <c r="BI150" s="11"/>
      <c r="BJ150" s="11"/>
      <c r="BK150" s="12"/>
      <c r="BL150" s="18"/>
      <c r="BM150" s="18"/>
      <c r="BN150" s="18"/>
      <c r="BO150" s="18"/>
      <c r="BP150" s="18"/>
      <c r="BQ150" s="12"/>
      <c r="BR150" s="17"/>
      <c r="BS150" s="17"/>
      <c r="BT150" s="17"/>
      <c r="BU150" s="11"/>
      <c r="BV150" s="11"/>
      <c r="BW150" s="12"/>
      <c r="BX150" s="12"/>
      <c r="BY150" s="12"/>
    </row>
    <row r="151" spans="2:77" s="2" customFormat="1" outlineLevel="1" x14ac:dyDescent="0.3">
      <c r="C151" s="470" t="s">
        <v>37</v>
      </c>
      <c r="D151" s="171" t="s">
        <v>291</v>
      </c>
      <c r="E151" s="93"/>
      <c r="F151" s="223">
        <v>164</v>
      </c>
      <c r="G151" s="94">
        <v>0</v>
      </c>
      <c r="H151" s="94">
        <v>0</v>
      </c>
      <c r="I151" s="224">
        <v>12</v>
      </c>
      <c r="J151" s="225">
        <v>176</v>
      </c>
      <c r="K151" s="223">
        <v>13</v>
      </c>
      <c r="L151" s="224">
        <v>21</v>
      </c>
      <c r="M151" s="94">
        <v>0</v>
      </c>
      <c r="N151" s="94">
        <v>0</v>
      </c>
      <c r="O151" s="225">
        <v>35</v>
      </c>
      <c r="P151" s="223">
        <v>13</v>
      </c>
      <c r="Q151" s="224">
        <v>1</v>
      </c>
      <c r="R151" s="224">
        <v>45</v>
      </c>
      <c r="S151" s="94">
        <v>0</v>
      </c>
      <c r="T151" s="225">
        <v>59</v>
      </c>
      <c r="U151" s="223">
        <v>13</v>
      </c>
      <c r="V151" s="94">
        <v>0</v>
      </c>
      <c r="W151" s="94">
        <v>0</v>
      </c>
      <c r="X151" s="94">
        <v>0</v>
      </c>
      <c r="Y151" s="225">
        <v>13</v>
      </c>
      <c r="Z151" s="223">
        <v>48</v>
      </c>
      <c r="AA151" s="94">
        <v>0</v>
      </c>
      <c r="AB151" s="94">
        <v>0</v>
      </c>
      <c r="AC151" s="224">
        <v>41</v>
      </c>
      <c r="AD151" s="225">
        <v>90</v>
      </c>
      <c r="AE151" s="223">
        <v>15</v>
      </c>
      <c r="AF151" s="224">
        <v>3</v>
      </c>
      <c r="AG151" s="224">
        <v>3</v>
      </c>
      <c r="AH151" s="224">
        <v>13</v>
      </c>
      <c r="AI151" s="225">
        <v>33</v>
      </c>
      <c r="AJ151" s="223">
        <v>53</v>
      </c>
      <c r="AK151" s="224">
        <v>56</v>
      </c>
      <c r="AL151" s="224"/>
      <c r="AM151" s="224"/>
      <c r="AN151" s="225">
        <v>109</v>
      </c>
      <c r="AO151" s="21"/>
      <c r="AP151" s="21"/>
      <c r="AQ151" s="21"/>
      <c r="AR151" s="21"/>
      <c r="AS151" s="21"/>
      <c r="AT151" s="21"/>
      <c r="AU151" s="21"/>
      <c r="AV151" s="21"/>
      <c r="AW151" s="96"/>
      <c r="AX151" s="96"/>
      <c r="AY151" s="96"/>
      <c r="AZ151" s="96"/>
      <c r="BA151" s="97"/>
      <c r="BB151" s="97"/>
      <c r="BC151" s="97"/>
      <c r="BD151" s="97"/>
      <c r="BE151" s="21"/>
      <c r="BF151" s="21"/>
      <c r="BG151" s="21"/>
      <c r="BH151" s="21"/>
      <c r="BI151" s="97"/>
      <c r="BJ151" s="97"/>
      <c r="BK151" s="20"/>
      <c r="BL151" s="98"/>
      <c r="BM151" s="98"/>
      <c r="BN151" s="98"/>
      <c r="BO151" s="98"/>
      <c r="BP151" s="98"/>
      <c r="BQ151" s="20"/>
      <c r="BR151" s="21"/>
      <c r="BS151" s="21"/>
      <c r="BT151" s="21"/>
      <c r="BU151" s="97"/>
      <c r="BV151" s="97"/>
      <c r="BW151" s="20"/>
      <c r="BX151" s="20"/>
      <c r="BY151" s="20"/>
    </row>
    <row r="152" spans="2:77" ht="14.5" outlineLevel="1" x14ac:dyDescent="0.3">
      <c r="C152" s="471"/>
      <c r="D152" s="168" t="s">
        <v>467</v>
      </c>
      <c r="E152" s="67"/>
      <c r="F152" s="60">
        <v>0.82420000000000004</v>
      </c>
      <c r="G152" s="289">
        <v>0</v>
      </c>
      <c r="H152" s="289">
        <v>0</v>
      </c>
      <c r="I152" s="61">
        <v>0.82420000000000004</v>
      </c>
      <c r="J152" s="239">
        <v>0.82420000000000004</v>
      </c>
      <c r="K152" s="60">
        <v>0.82420000000000004</v>
      </c>
      <c r="L152" s="61">
        <v>0.82420000000000004</v>
      </c>
      <c r="M152" s="289">
        <v>0</v>
      </c>
      <c r="N152" s="289">
        <v>0</v>
      </c>
      <c r="O152" s="239">
        <v>0.82420000000000004</v>
      </c>
      <c r="P152" s="60">
        <v>0.82420000000000004</v>
      </c>
      <c r="Q152" s="61">
        <v>0.82420000000000004</v>
      </c>
      <c r="R152" s="61">
        <v>0.82420000000000004</v>
      </c>
      <c r="S152" s="289">
        <v>0</v>
      </c>
      <c r="T152" s="239">
        <v>0.82420000000000004</v>
      </c>
      <c r="U152" s="60">
        <v>0.82420000000000004</v>
      </c>
      <c r="V152" s="289">
        <v>0</v>
      </c>
      <c r="W152" s="289">
        <v>0</v>
      </c>
      <c r="X152" s="289">
        <v>0</v>
      </c>
      <c r="Y152" s="239">
        <v>0.82420000000000004</v>
      </c>
      <c r="Z152" s="60">
        <v>0.82420000000000004</v>
      </c>
      <c r="AA152" s="289">
        <v>0</v>
      </c>
      <c r="AB152" s="289">
        <v>0</v>
      </c>
      <c r="AC152" s="61">
        <v>0.82720000000000005</v>
      </c>
      <c r="AD152" s="239">
        <v>0.8256</v>
      </c>
      <c r="AE152" s="60">
        <v>0.8</v>
      </c>
      <c r="AF152" s="61">
        <v>1</v>
      </c>
      <c r="AG152" s="61">
        <v>1</v>
      </c>
      <c r="AH152" s="61">
        <v>1</v>
      </c>
      <c r="AI152" s="239">
        <v>0.93940000000000001</v>
      </c>
      <c r="AJ152" s="60">
        <v>0.96230000000000004</v>
      </c>
      <c r="AK152" s="61">
        <v>1</v>
      </c>
      <c r="AL152" s="334"/>
      <c r="AM152" s="334"/>
      <c r="AN152" s="239">
        <v>0.98170000000000002</v>
      </c>
      <c r="AO152" s="17"/>
      <c r="AP152" s="17"/>
      <c r="AQ152" s="17"/>
      <c r="AR152" s="17"/>
      <c r="AS152" s="17"/>
      <c r="AT152" s="17"/>
      <c r="AU152" s="17"/>
      <c r="AV152" s="17"/>
      <c r="AW152" s="29"/>
      <c r="AX152" s="29"/>
      <c r="AY152" s="29"/>
      <c r="AZ152" s="29"/>
      <c r="BA152" s="29"/>
      <c r="BB152" s="29"/>
      <c r="BC152" s="29"/>
      <c r="BD152" s="29"/>
      <c r="BE152" s="17"/>
      <c r="BF152" s="17"/>
      <c r="BG152" s="17"/>
      <c r="BH152" s="17"/>
      <c r="BI152" s="29"/>
      <c r="BJ152" s="29"/>
      <c r="BK152" s="12"/>
      <c r="BL152" s="30"/>
      <c r="BM152" s="30"/>
      <c r="BN152" s="30"/>
      <c r="BO152" s="30"/>
      <c r="BP152" s="30"/>
      <c r="BQ152" s="12"/>
      <c r="BR152" s="17"/>
      <c r="BS152" s="17"/>
      <c r="BT152" s="17"/>
      <c r="BU152" s="29"/>
      <c r="BV152" s="29"/>
      <c r="BW152" s="12"/>
      <c r="BX152" s="12"/>
      <c r="BY152" s="12"/>
    </row>
    <row r="153" spans="2:77" outlineLevel="1" x14ac:dyDescent="0.3">
      <c r="C153" s="472"/>
      <c r="D153" s="170" t="s">
        <v>286</v>
      </c>
      <c r="E153" s="62"/>
      <c r="F153" s="217">
        <v>135</v>
      </c>
      <c r="G153" s="63">
        <v>0</v>
      </c>
      <c r="H153" s="63">
        <v>0</v>
      </c>
      <c r="I153" s="218">
        <v>10</v>
      </c>
      <c r="J153" s="219">
        <v>145</v>
      </c>
      <c r="K153" s="217">
        <v>11</v>
      </c>
      <c r="L153" s="218">
        <v>18</v>
      </c>
      <c r="M153" s="63">
        <v>0</v>
      </c>
      <c r="N153" s="63">
        <v>0</v>
      </c>
      <c r="O153" s="219">
        <v>29</v>
      </c>
      <c r="P153" s="217">
        <v>11</v>
      </c>
      <c r="Q153" s="218">
        <v>0</v>
      </c>
      <c r="R153" s="218">
        <v>37</v>
      </c>
      <c r="S153" s="63">
        <v>0</v>
      </c>
      <c r="T153" s="219">
        <v>49</v>
      </c>
      <c r="U153" s="217">
        <v>11</v>
      </c>
      <c r="V153" s="63">
        <v>0</v>
      </c>
      <c r="W153" s="63">
        <v>0</v>
      </c>
      <c r="X153" s="63">
        <v>0</v>
      </c>
      <c r="Y153" s="219">
        <v>11</v>
      </c>
      <c r="Z153" s="217">
        <v>40</v>
      </c>
      <c r="AA153" s="63">
        <v>0</v>
      </c>
      <c r="AB153" s="63">
        <v>0</v>
      </c>
      <c r="AC153" s="218">
        <v>34</v>
      </c>
      <c r="AD153" s="219">
        <v>74</v>
      </c>
      <c r="AE153" s="217">
        <v>12</v>
      </c>
      <c r="AF153" s="218">
        <v>3</v>
      </c>
      <c r="AG153" s="218">
        <v>3</v>
      </c>
      <c r="AH153" s="218">
        <v>13</v>
      </c>
      <c r="AI153" s="219">
        <v>31</v>
      </c>
      <c r="AJ153" s="217">
        <v>51</v>
      </c>
      <c r="AK153" s="218">
        <v>56</v>
      </c>
      <c r="AL153" s="218"/>
      <c r="AM153" s="218"/>
      <c r="AN153" s="219">
        <v>107</v>
      </c>
      <c r="AO153" s="17"/>
      <c r="AP153" s="17"/>
      <c r="AQ153" s="17"/>
      <c r="AR153" s="17"/>
      <c r="AS153" s="17"/>
      <c r="AT153" s="17"/>
      <c r="AU153" s="17"/>
      <c r="AV153" s="17"/>
      <c r="AW153" s="29"/>
      <c r="AX153" s="29"/>
      <c r="AY153" s="29"/>
      <c r="AZ153" s="29"/>
      <c r="BA153" s="29"/>
      <c r="BB153" s="29"/>
      <c r="BC153" s="29"/>
      <c r="BD153" s="29"/>
      <c r="BE153" s="17"/>
      <c r="BF153" s="17"/>
      <c r="BG153" s="17"/>
      <c r="BH153" s="17"/>
      <c r="BI153" s="29"/>
      <c r="BJ153" s="29"/>
      <c r="BK153" s="12"/>
      <c r="BL153" s="30"/>
      <c r="BM153" s="30"/>
      <c r="BN153" s="30"/>
      <c r="BO153" s="30"/>
      <c r="BP153" s="30"/>
      <c r="BQ153" s="12"/>
      <c r="BR153" s="17"/>
      <c r="BS153" s="17"/>
      <c r="BT153" s="17"/>
      <c r="BU153" s="29"/>
      <c r="BV153" s="29"/>
      <c r="BW153" s="12"/>
      <c r="BX153" s="12"/>
      <c r="BY153" s="12"/>
    </row>
    <row r="154" spans="2:77" s="2" customFormat="1" ht="15" customHeight="1" x14ac:dyDescent="0.3">
      <c r="D154" s="115" t="s">
        <v>1</v>
      </c>
      <c r="E154" s="116"/>
      <c r="F154" s="233">
        <v>536</v>
      </c>
      <c r="G154" s="234">
        <v>373</v>
      </c>
      <c r="H154" s="234">
        <v>421</v>
      </c>
      <c r="I154" s="234">
        <v>446</v>
      </c>
      <c r="J154" s="235">
        <v>1776</v>
      </c>
      <c r="K154" s="233">
        <v>382</v>
      </c>
      <c r="L154" s="234">
        <v>462</v>
      </c>
      <c r="M154" s="234">
        <v>472</v>
      </c>
      <c r="N154" s="234">
        <v>484</v>
      </c>
      <c r="O154" s="235">
        <v>1800</v>
      </c>
      <c r="P154" s="233">
        <v>524</v>
      </c>
      <c r="Q154" s="234">
        <v>475</v>
      </c>
      <c r="R154" s="234">
        <v>587</v>
      </c>
      <c r="S154" s="234">
        <v>543</v>
      </c>
      <c r="T154" s="235">
        <v>2129</v>
      </c>
      <c r="U154" s="233">
        <v>605</v>
      </c>
      <c r="V154" s="234">
        <v>524</v>
      </c>
      <c r="W154" s="234">
        <v>597</v>
      </c>
      <c r="X154" s="234">
        <v>606</v>
      </c>
      <c r="Y154" s="235">
        <v>2332</v>
      </c>
      <c r="Z154" s="233">
        <v>656</v>
      </c>
      <c r="AA154" s="234">
        <v>545</v>
      </c>
      <c r="AB154" s="234">
        <v>637</v>
      </c>
      <c r="AC154" s="234">
        <v>686</v>
      </c>
      <c r="AD154" s="235">
        <v>2524</v>
      </c>
      <c r="AE154" s="233">
        <v>717</v>
      </c>
      <c r="AF154" s="234">
        <v>608</v>
      </c>
      <c r="AG154" s="234">
        <v>735</v>
      </c>
      <c r="AH154" s="234">
        <v>742</v>
      </c>
      <c r="AI154" s="235">
        <v>2801</v>
      </c>
      <c r="AJ154" s="233">
        <v>839</v>
      </c>
      <c r="AK154" s="234">
        <v>727</v>
      </c>
      <c r="AL154" s="234"/>
      <c r="AM154" s="234"/>
      <c r="AN154" s="235">
        <v>1567</v>
      </c>
      <c r="AO154" s="21"/>
      <c r="AP154" s="21"/>
      <c r="AQ154" s="21"/>
      <c r="AR154" s="21"/>
      <c r="AS154" s="21"/>
      <c r="AT154" s="21"/>
      <c r="AU154" s="21"/>
      <c r="AV154" s="21"/>
      <c r="AW154" s="22"/>
      <c r="AX154" s="22"/>
      <c r="AY154" s="22"/>
      <c r="AZ154" s="22"/>
      <c r="BA154" s="22"/>
      <c r="BB154" s="22"/>
      <c r="BC154" s="22"/>
      <c r="BD154" s="22"/>
      <c r="BE154" s="21"/>
      <c r="BF154" s="21"/>
      <c r="BG154" s="21"/>
      <c r="BH154" s="21"/>
      <c r="BI154" s="22"/>
      <c r="BJ154" s="22"/>
      <c r="BK154" s="20"/>
      <c r="BL154" s="23"/>
      <c r="BM154" s="23"/>
      <c r="BN154" s="23"/>
      <c r="BO154" s="19"/>
      <c r="BP154" s="19"/>
      <c r="BQ154" s="20"/>
      <c r="BR154" s="21"/>
      <c r="BS154" s="21"/>
      <c r="BT154" s="21"/>
      <c r="BU154" s="22"/>
      <c r="BV154" s="22"/>
      <c r="BW154" s="20"/>
      <c r="BX154" s="20"/>
      <c r="BY154" s="20"/>
    </row>
    <row r="155" spans="2:77" s="31" customFormat="1" x14ac:dyDescent="0.25">
      <c r="C155" s="69"/>
      <c r="D155" s="69" t="s">
        <v>38</v>
      </c>
      <c r="U155" s="77"/>
      <c r="V155" s="77"/>
      <c r="W155" s="77"/>
      <c r="X155" s="77"/>
      <c r="Y155" s="77"/>
      <c r="Z155" s="77"/>
      <c r="AA155" s="77"/>
      <c r="AB155" s="77"/>
      <c r="AC155" s="77"/>
      <c r="AD155" s="78"/>
      <c r="AE155" s="77"/>
      <c r="AF155" s="77"/>
      <c r="AG155" s="77"/>
      <c r="AH155" s="77"/>
      <c r="AI155" s="78"/>
      <c r="AJ155" s="77"/>
      <c r="AK155" s="77"/>
      <c r="AL155" s="77"/>
      <c r="AM155" s="77"/>
      <c r="AN155" s="78"/>
      <c r="AO155" s="80"/>
      <c r="AP155" s="80"/>
      <c r="AQ155" s="80"/>
      <c r="AR155" s="80"/>
      <c r="AS155" s="80"/>
      <c r="AT155" s="80"/>
      <c r="AU155" s="80"/>
      <c r="AV155" s="80"/>
      <c r="AW155" s="81"/>
      <c r="AX155" s="81"/>
      <c r="AY155" s="81"/>
      <c r="AZ155" s="81"/>
      <c r="BA155" s="81"/>
      <c r="BB155" s="81"/>
      <c r="BC155" s="81"/>
      <c r="BD155" s="81"/>
      <c r="BE155" s="80"/>
      <c r="BF155" s="80"/>
      <c r="BG155" s="80"/>
      <c r="BH155" s="80"/>
      <c r="BI155" s="81"/>
      <c r="BJ155" s="81"/>
      <c r="BK155" s="80"/>
      <c r="BL155" s="80"/>
      <c r="BM155" s="80"/>
      <c r="BN155" s="80"/>
      <c r="BO155" s="80"/>
      <c r="BP155" s="80"/>
      <c r="BQ155" s="80"/>
      <c r="BR155" s="80"/>
      <c r="BS155" s="80"/>
      <c r="BT155" s="80"/>
      <c r="BU155" s="81"/>
      <c r="BV155" s="81"/>
      <c r="BW155" s="80"/>
      <c r="BX155" s="80"/>
      <c r="BY155" s="80"/>
    </row>
    <row r="156" spans="2:77" s="31" customFormat="1" x14ac:dyDescent="0.25">
      <c r="C156" s="69"/>
      <c r="D156" s="69" t="s">
        <v>39</v>
      </c>
      <c r="F156" s="314"/>
      <c r="G156" s="314"/>
      <c r="H156" s="314"/>
      <c r="I156" s="314"/>
      <c r="J156" s="314"/>
      <c r="K156" s="314"/>
      <c r="L156" s="314"/>
      <c r="M156" s="314"/>
      <c r="N156" s="314"/>
      <c r="AE156" s="352"/>
      <c r="AF156" s="352"/>
      <c r="AG156" s="352"/>
      <c r="AH156" s="352"/>
      <c r="AI156" s="352"/>
      <c r="AJ156" s="352"/>
      <c r="AK156" s="352"/>
      <c r="AL156" s="352"/>
      <c r="AM156" s="352"/>
      <c r="AN156" s="352"/>
      <c r="AO156" s="80"/>
      <c r="AP156" s="80"/>
      <c r="AQ156" s="80"/>
      <c r="AR156" s="80"/>
      <c r="AS156" s="80"/>
      <c r="AT156" s="80"/>
      <c r="AU156" s="80"/>
      <c r="AV156" s="80"/>
      <c r="AW156" s="81"/>
      <c r="AX156" s="81"/>
      <c r="AY156" s="81"/>
      <c r="AZ156" s="81"/>
      <c r="BA156" s="81"/>
      <c r="BB156" s="81"/>
      <c r="BC156" s="81"/>
      <c r="BD156" s="81"/>
      <c r="BE156" s="80"/>
      <c r="BF156" s="80"/>
      <c r="BG156" s="80"/>
      <c r="BH156" s="80"/>
      <c r="BI156" s="81"/>
      <c r="BJ156" s="81"/>
      <c r="BK156" s="80"/>
      <c r="BL156" s="80"/>
      <c r="BM156" s="80"/>
      <c r="BN156" s="80"/>
      <c r="BO156" s="80"/>
      <c r="BP156" s="80"/>
      <c r="BQ156" s="80"/>
      <c r="BR156" s="80"/>
      <c r="BS156" s="80"/>
      <c r="BT156" s="80"/>
      <c r="BU156" s="81"/>
      <c r="BV156" s="81"/>
      <c r="BW156" s="80"/>
      <c r="BX156" s="80"/>
      <c r="BY156" s="80"/>
    </row>
    <row r="157" spans="2:77" s="31" customFormat="1" x14ac:dyDescent="0.25">
      <c r="C157" s="69"/>
      <c r="D157" s="69" t="s">
        <v>296</v>
      </c>
      <c r="AE157" s="352"/>
      <c r="AF157" s="352"/>
      <c r="AG157" s="352"/>
      <c r="AH157" s="352"/>
      <c r="AI157" s="352"/>
      <c r="AJ157" s="352"/>
      <c r="AK157" s="352"/>
      <c r="AL157" s="352"/>
      <c r="AM157" s="352"/>
      <c r="AN157" s="352"/>
      <c r="AO157" s="80"/>
      <c r="AP157" s="80"/>
      <c r="AQ157" s="80"/>
      <c r="AR157" s="80"/>
      <c r="AS157" s="80"/>
      <c r="AT157" s="80"/>
      <c r="AU157" s="80"/>
      <c r="AV157" s="80"/>
      <c r="AW157" s="81"/>
      <c r="AX157" s="81"/>
      <c r="AY157" s="81"/>
      <c r="AZ157" s="81"/>
      <c r="BA157" s="81"/>
      <c r="BB157" s="81"/>
      <c r="BC157" s="81"/>
      <c r="BD157" s="81"/>
      <c r="BE157" s="80"/>
      <c r="BF157" s="80"/>
      <c r="BG157" s="80"/>
      <c r="BH157" s="80"/>
      <c r="BI157" s="81"/>
      <c r="BJ157" s="81"/>
      <c r="BK157" s="80"/>
      <c r="BL157" s="80"/>
      <c r="BM157" s="80"/>
      <c r="BN157" s="80"/>
      <c r="BO157" s="80"/>
      <c r="BP157" s="80"/>
      <c r="BQ157" s="80"/>
      <c r="BR157" s="80"/>
      <c r="BS157" s="80"/>
      <c r="BT157" s="80"/>
      <c r="BU157" s="81"/>
      <c r="BV157" s="81"/>
      <c r="BW157" s="80"/>
      <c r="BX157" s="80"/>
      <c r="BY157" s="80"/>
    </row>
    <row r="158" spans="2:77" s="31" customFormat="1" x14ac:dyDescent="0.25">
      <c r="C158" s="152" t="s">
        <v>40</v>
      </c>
      <c r="U158" s="77"/>
      <c r="V158" s="77"/>
      <c r="W158" s="77"/>
      <c r="X158" s="77"/>
      <c r="Y158" s="77"/>
      <c r="Z158" s="77"/>
      <c r="AA158" s="77"/>
      <c r="AB158" s="77"/>
      <c r="AC158" s="77"/>
      <c r="AD158" s="78"/>
      <c r="AF158" s="77"/>
      <c r="AG158" s="77"/>
      <c r="AH158" s="352"/>
      <c r="AI158" s="352"/>
      <c r="AJ158" s="352"/>
      <c r="AK158" s="352"/>
      <c r="AL158" s="352"/>
      <c r="AM158" s="352"/>
      <c r="AN158" s="352"/>
      <c r="AO158" s="80"/>
      <c r="AP158" s="80"/>
      <c r="AQ158" s="80"/>
      <c r="AR158" s="80"/>
      <c r="AS158" s="80"/>
      <c r="AT158" s="80"/>
      <c r="AU158" s="80"/>
      <c r="AV158" s="80"/>
      <c r="AW158" s="81"/>
      <c r="AX158" s="81"/>
      <c r="AY158" s="81"/>
      <c r="AZ158" s="81"/>
      <c r="BA158" s="81"/>
      <c r="BB158" s="81"/>
      <c r="BC158" s="81"/>
      <c r="BD158" s="81"/>
      <c r="BE158" s="80"/>
      <c r="BF158" s="80"/>
      <c r="BG158" s="80"/>
      <c r="BH158" s="80"/>
      <c r="BI158" s="81"/>
      <c r="BJ158" s="81"/>
      <c r="BK158" s="80"/>
      <c r="BL158" s="80"/>
      <c r="BM158" s="80"/>
      <c r="BN158" s="80"/>
      <c r="BO158" s="80"/>
      <c r="BP158" s="80"/>
      <c r="BQ158" s="80"/>
      <c r="BR158" s="80"/>
      <c r="BS158" s="80"/>
      <c r="BT158" s="80"/>
      <c r="BU158" s="81"/>
      <c r="BV158" s="81"/>
      <c r="BW158" s="80"/>
      <c r="BX158" s="80"/>
      <c r="BY158" s="80"/>
    </row>
    <row r="159" spans="2:77" ht="26.25" customHeight="1" x14ac:dyDescent="0.3">
      <c r="B159" s="72" t="s">
        <v>41</v>
      </c>
      <c r="C159" s="448" t="s">
        <v>42</v>
      </c>
      <c r="D159" s="448"/>
      <c r="E159" s="448"/>
      <c r="F159" s="448"/>
      <c r="G159" s="448"/>
      <c r="H159" s="448"/>
      <c r="I159" s="448"/>
      <c r="J159" s="448"/>
      <c r="K159" s="448"/>
      <c r="L159" s="448"/>
      <c r="M159" s="448"/>
      <c r="N159" s="448"/>
      <c r="O159" s="448"/>
      <c r="P159" s="448"/>
      <c r="Q159" s="448"/>
      <c r="R159" s="448"/>
      <c r="S159" s="448"/>
      <c r="T159" s="448"/>
      <c r="U159" s="448"/>
      <c r="V159" s="448"/>
      <c r="W159" s="448"/>
      <c r="X159" s="448"/>
      <c r="Y159" s="448"/>
      <c r="Z159" s="448"/>
      <c r="AA159" s="448"/>
      <c r="AB159" s="448"/>
      <c r="AC159" s="448"/>
      <c r="AD159" s="448"/>
      <c r="AE159" s="448"/>
      <c r="AF159" s="448"/>
      <c r="AG159" s="448"/>
      <c r="AH159" s="448"/>
      <c r="AI159" s="448"/>
      <c r="AJ159" s="448"/>
      <c r="AK159" s="448"/>
      <c r="AL159" s="448"/>
      <c r="AM159" s="448"/>
      <c r="AN159" s="448"/>
      <c r="AO159" s="12"/>
      <c r="AP159" s="12"/>
      <c r="AQ159" s="12"/>
      <c r="AR159" s="12"/>
      <c r="AS159" s="12"/>
      <c r="AT159" s="12"/>
      <c r="AU159" s="12"/>
      <c r="AV159" s="12"/>
      <c r="AW159" s="13"/>
      <c r="AX159" s="13"/>
      <c r="AY159" s="13"/>
      <c r="AZ159" s="13"/>
      <c r="BA159" s="13"/>
      <c r="BB159" s="13"/>
      <c r="BC159" s="13"/>
      <c r="BD159" s="13"/>
      <c r="BE159" s="12"/>
      <c r="BF159" s="12"/>
      <c r="BG159" s="12"/>
      <c r="BH159" s="12"/>
      <c r="BI159" s="13"/>
      <c r="BJ159" s="13"/>
      <c r="BK159" s="12"/>
      <c r="BL159" s="12"/>
      <c r="BM159" s="12"/>
      <c r="BN159" s="12"/>
      <c r="BO159" s="12"/>
      <c r="BP159" s="12"/>
      <c r="BQ159" s="12"/>
      <c r="BR159" s="12"/>
      <c r="BS159" s="12"/>
      <c r="BT159" s="12"/>
      <c r="BU159" s="13"/>
      <c r="BV159" s="13"/>
      <c r="BW159" s="12"/>
      <c r="BX159" s="12"/>
      <c r="BY159" s="12"/>
    </row>
    <row r="160" spans="2:77" x14ac:dyDescent="0.3">
      <c r="B160" s="72" t="s">
        <v>43</v>
      </c>
      <c r="C160" s="458" t="s">
        <v>46</v>
      </c>
      <c r="D160" s="458"/>
      <c r="E160" s="458"/>
      <c r="F160" s="458"/>
      <c r="G160" s="458"/>
      <c r="H160" s="458"/>
      <c r="I160" s="458"/>
      <c r="J160" s="458"/>
      <c r="K160" s="458"/>
      <c r="L160" s="458"/>
      <c r="M160" s="458"/>
      <c r="N160" s="458"/>
      <c r="O160" s="458"/>
      <c r="P160" s="458"/>
      <c r="Q160" s="458"/>
      <c r="R160" s="458"/>
      <c r="S160" s="458"/>
      <c r="T160" s="458"/>
      <c r="U160" s="458"/>
      <c r="V160" s="458"/>
      <c r="W160" s="458"/>
      <c r="X160" s="458"/>
      <c r="Y160" s="458"/>
      <c r="Z160" s="458"/>
      <c r="AA160" s="458"/>
      <c r="AB160" s="458"/>
      <c r="AC160" s="458"/>
      <c r="AD160" s="458"/>
      <c r="AE160" s="458"/>
      <c r="AF160" s="458"/>
      <c r="AG160" s="458"/>
      <c r="AH160" s="458"/>
      <c r="AI160" s="458"/>
      <c r="AJ160" s="458"/>
      <c r="AK160" s="458"/>
      <c r="AL160" s="458"/>
      <c r="AM160" s="458"/>
      <c r="AN160" s="458"/>
      <c r="AO160" s="12"/>
      <c r="AP160" s="12"/>
      <c r="AQ160" s="12"/>
      <c r="AR160" s="12"/>
      <c r="AS160" s="12"/>
      <c r="AT160" s="12"/>
      <c r="AU160" s="12"/>
      <c r="AV160" s="12"/>
      <c r="AW160" s="13"/>
      <c r="AX160" s="13"/>
      <c r="AY160" s="13"/>
      <c r="AZ160" s="13"/>
      <c r="BA160" s="13"/>
      <c r="BB160" s="13"/>
      <c r="BC160" s="13"/>
      <c r="BD160" s="13"/>
      <c r="BE160" s="12"/>
      <c r="BF160" s="12"/>
      <c r="BG160" s="12"/>
      <c r="BH160" s="12"/>
      <c r="BI160" s="13"/>
      <c r="BJ160" s="13"/>
      <c r="BK160" s="12"/>
      <c r="BL160" s="12"/>
      <c r="BM160" s="12"/>
      <c r="BN160" s="12"/>
      <c r="BO160" s="12"/>
      <c r="BP160" s="12"/>
      <c r="BQ160" s="12"/>
      <c r="BR160" s="12"/>
      <c r="BS160" s="12"/>
      <c r="BT160" s="12"/>
      <c r="BU160" s="13"/>
      <c r="BV160" s="13"/>
      <c r="BW160" s="12"/>
      <c r="BX160" s="12"/>
      <c r="BY160" s="12"/>
    </row>
    <row r="161" spans="2:77" x14ac:dyDescent="0.3">
      <c r="B161" s="72" t="s">
        <v>45</v>
      </c>
      <c r="C161" s="448" t="s">
        <v>297</v>
      </c>
      <c r="D161" s="448"/>
      <c r="E161" s="448"/>
      <c r="F161" s="448"/>
      <c r="G161" s="448"/>
      <c r="H161" s="448"/>
      <c r="I161" s="448"/>
      <c r="J161" s="448"/>
      <c r="K161" s="448"/>
      <c r="L161" s="448"/>
      <c r="M161" s="448"/>
      <c r="N161" s="448"/>
      <c r="O161" s="448"/>
      <c r="P161" s="448"/>
      <c r="Q161" s="448"/>
      <c r="R161" s="448"/>
      <c r="S161" s="448"/>
      <c r="T161" s="448"/>
      <c r="U161" s="448"/>
      <c r="V161" s="448"/>
      <c r="W161" s="448"/>
      <c r="X161" s="448"/>
      <c r="Y161" s="448"/>
      <c r="Z161" s="448"/>
      <c r="AA161" s="448"/>
      <c r="AB161" s="448"/>
      <c r="AC161" s="448"/>
      <c r="AD161" s="448"/>
      <c r="AE161" s="448"/>
      <c r="AF161" s="448"/>
      <c r="AG161" s="448"/>
      <c r="AH161" s="448"/>
      <c r="AI161" s="448"/>
      <c r="AJ161" s="448"/>
      <c r="AK161" s="448"/>
      <c r="AL161" s="448"/>
      <c r="AM161" s="448"/>
      <c r="AN161" s="448"/>
      <c r="AO161" s="12"/>
      <c r="AP161" s="12"/>
      <c r="AQ161" s="12"/>
      <c r="AR161" s="12"/>
      <c r="AS161" s="12"/>
      <c r="AT161" s="12"/>
      <c r="AU161" s="12"/>
      <c r="AV161" s="12"/>
      <c r="AW161" s="13"/>
      <c r="AX161" s="13"/>
      <c r="AY161" s="13"/>
      <c r="AZ161" s="13"/>
      <c r="BA161" s="13"/>
      <c r="BB161" s="13"/>
      <c r="BC161" s="13"/>
      <c r="BD161" s="13"/>
      <c r="BE161" s="12"/>
      <c r="BF161" s="12"/>
      <c r="BG161" s="12"/>
      <c r="BH161" s="12"/>
      <c r="BI161" s="13"/>
      <c r="BJ161" s="13"/>
      <c r="BK161" s="12"/>
      <c r="BL161" s="12"/>
      <c r="BM161" s="12"/>
      <c r="BN161" s="12"/>
      <c r="BO161" s="12"/>
      <c r="BP161" s="12"/>
      <c r="BQ161" s="12"/>
      <c r="BR161" s="12"/>
      <c r="BS161" s="12"/>
      <c r="BT161" s="12"/>
      <c r="BU161" s="13"/>
      <c r="BV161" s="13"/>
      <c r="BW161" s="12"/>
      <c r="BX161" s="12"/>
      <c r="BY161" s="12"/>
    </row>
    <row r="162" spans="2:77" x14ac:dyDescent="0.3">
      <c r="B162" s="72" t="s">
        <v>75</v>
      </c>
      <c r="C162" s="458" t="s">
        <v>298</v>
      </c>
      <c r="D162" s="458"/>
      <c r="E162" s="458"/>
      <c r="F162" s="458"/>
      <c r="G162" s="458"/>
      <c r="H162" s="458"/>
      <c r="I162" s="458"/>
      <c r="J162" s="458"/>
      <c r="K162" s="458"/>
      <c r="L162" s="458"/>
      <c r="M162" s="458"/>
      <c r="N162" s="458"/>
      <c r="O162" s="458"/>
      <c r="P162" s="458"/>
      <c r="Q162" s="458"/>
      <c r="R162" s="458"/>
      <c r="S162" s="458"/>
      <c r="T162" s="458"/>
      <c r="U162" s="458"/>
      <c r="V162" s="458"/>
      <c r="W162" s="458"/>
      <c r="X162" s="458"/>
      <c r="Y162" s="458"/>
      <c r="Z162" s="458"/>
      <c r="AA162" s="458"/>
      <c r="AB162" s="458"/>
      <c r="AC162" s="458"/>
      <c r="AD162" s="458"/>
      <c r="AE162" s="458"/>
      <c r="AF162" s="458"/>
      <c r="AG162" s="458"/>
      <c r="AH162" s="458"/>
      <c r="AI162" s="458"/>
      <c r="AJ162" s="458"/>
      <c r="AK162" s="458"/>
      <c r="AL162" s="458"/>
      <c r="AM162" s="458"/>
      <c r="AN162" s="458"/>
      <c r="AO162" s="12"/>
      <c r="AP162" s="12"/>
      <c r="AQ162" s="12"/>
      <c r="AR162" s="12"/>
      <c r="AS162" s="12"/>
      <c r="AT162" s="12"/>
      <c r="AU162" s="12"/>
      <c r="AV162" s="12"/>
      <c r="AW162" s="13"/>
      <c r="AX162" s="13"/>
      <c r="AY162" s="13"/>
      <c r="AZ162" s="13"/>
      <c r="BA162" s="13"/>
      <c r="BB162" s="13"/>
      <c r="BC162" s="13"/>
      <c r="BD162" s="13"/>
      <c r="BE162" s="12"/>
      <c r="BF162" s="12"/>
      <c r="BG162" s="12"/>
      <c r="BH162" s="12"/>
      <c r="BI162" s="13"/>
      <c r="BJ162" s="13"/>
      <c r="BK162" s="12"/>
      <c r="BL162" s="12"/>
      <c r="BM162" s="12"/>
      <c r="BN162" s="12"/>
      <c r="BO162" s="12"/>
      <c r="BP162" s="12"/>
      <c r="BQ162" s="12"/>
      <c r="BR162" s="12"/>
      <c r="BS162" s="12"/>
      <c r="BT162" s="12"/>
      <c r="BU162" s="13"/>
      <c r="BV162" s="13"/>
      <c r="BW162" s="12"/>
      <c r="BX162" s="12"/>
      <c r="BY162" s="12"/>
    </row>
    <row r="163" spans="2:77" x14ac:dyDescent="0.3">
      <c r="B163" s="72" t="s">
        <v>248</v>
      </c>
      <c r="C163" s="458" t="s">
        <v>299</v>
      </c>
      <c r="D163" s="458"/>
      <c r="E163" s="458"/>
      <c r="F163" s="458"/>
      <c r="G163" s="458"/>
      <c r="H163" s="458"/>
      <c r="I163" s="458"/>
      <c r="J163" s="458"/>
      <c r="K163" s="458"/>
      <c r="L163" s="458"/>
      <c r="M163" s="458"/>
      <c r="N163" s="458"/>
      <c r="O163" s="458"/>
      <c r="P163" s="458"/>
      <c r="Q163" s="458"/>
      <c r="R163" s="458"/>
      <c r="S163" s="458"/>
      <c r="T163" s="458"/>
      <c r="U163" s="458"/>
      <c r="V163" s="458"/>
      <c r="W163" s="458"/>
      <c r="X163" s="458"/>
      <c r="Y163" s="458"/>
      <c r="Z163" s="458"/>
      <c r="AA163" s="458"/>
      <c r="AB163" s="458"/>
      <c r="AC163" s="458"/>
      <c r="AD163" s="458"/>
      <c r="AE163" s="458"/>
      <c r="AF163" s="458"/>
      <c r="AG163" s="458"/>
      <c r="AH163" s="458"/>
      <c r="AI163" s="458"/>
      <c r="AJ163" s="458"/>
      <c r="AK163" s="458"/>
      <c r="AL163" s="458"/>
      <c r="AM163" s="458"/>
      <c r="AN163" s="458"/>
    </row>
    <row r="164" spans="2:77" x14ac:dyDescent="0.3">
      <c r="B164" s="72" t="s">
        <v>250</v>
      </c>
      <c r="C164" s="458" t="s">
        <v>300</v>
      </c>
      <c r="D164" s="458"/>
      <c r="E164" s="458"/>
      <c r="F164" s="458"/>
      <c r="G164" s="458"/>
      <c r="H164" s="458"/>
      <c r="I164" s="458"/>
      <c r="J164" s="458"/>
      <c r="K164" s="458"/>
      <c r="L164" s="458"/>
      <c r="M164" s="458"/>
      <c r="N164" s="458"/>
      <c r="O164" s="458"/>
      <c r="P164" s="458"/>
      <c r="Q164" s="458"/>
      <c r="R164" s="458"/>
      <c r="S164" s="458"/>
      <c r="T164" s="458"/>
      <c r="U164" s="458"/>
      <c r="V164" s="458"/>
      <c r="W164" s="458"/>
      <c r="X164" s="458"/>
      <c r="Y164" s="458"/>
      <c r="Z164" s="458"/>
      <c r="AA164" s="458"/>
      <c r="AB164" s="458"/>
      <c r="AC164" s="458"/>
      <c r="AD164" s="458"/>
      <c r="AE164" s="458"/>
      <c r="AF164" s="458"/>
      <c r="AG164" s="458"/>
      <c r="AH164" s="458"/>
      <c r="AI164" s="458"/>
      <c r="AJ164" s="458"/>
      <c r="AK164" s="458"/>
      <c r="AL164" s="458"/>
      <c r="AM164" s="458"/>
      <c r="AN164" s="458"/>
    </row>
    <row r="165" spans="2:77" ht="25.5" customHeight="1" x14ac:dyDescent="0.3">
      <c r="B165" s="72" t="s">
        <v>252</v>
      </c>
      <c r="C165" s="448" t="s">
        <v>301</v>
      </c>
      <c r="D165" s="448"/>
      <c r="E165" s="448"/>
      <c r="F165" s="448"/>
      <c r="G165" s="448"/>
      <c r="H165" s="448"/>
      <c r="I165" s="448"/>
      <c r="J165" s="448"/>
      <c r="K165" s="448"/>
      <c r="L165" s="448"/>
      <c r="M165" s="448"/>
      <c r="N165" s="448"/>
      <c r="O165" s="448"/>
      <c r="P165" s="448"/>
      <c r="Q165" s="448"/>
      <c r="R165" s="448"/>
      <c r="S165" s="448"/>
      <c r="T165" s="448"/>
      <c r="U165" s="448"/>
      <c r="V165" s="448"/>
      <c r="W165" s="448"/>
      <c r="X165" s="448"/>
      <c r="Y165" s="448"/>
      <c r="Z165" s="448"/>
      <c r="AA165" s="448"/>
      <c r="AB165" s="448"/>
      <c r="AC165" s="448"/>
      <c r="AD165" s="448"/>
      <c r="AE165" s="448"/>
      <c r="AF165" s="448"/>
      <c r="AG165" s="448"/>
      <c r="AH165" s="448"/>
      <c r="AI165" s="448"/>
      <c r="AJ165" s="448"/>
      <c r="AK165" s="448"/>
      <c r="AL165" s="448"/>
      <c r="AM165" s="448"/>
      <c r="AN165" s="448"/>
    </row>
    <row r="166" spans="2:77" x14ac:dyDescent="0.3">
      <c r="B166" s="72" t="s">
        <v>254</v>
      </c>
      <c r="C166" s="458" t="s">
        <v>439</v>
      </c>
      <c r="D166" s="458"/>
      <c r="E166" s="458"/>
      <c r="F166" s="458"/>
      <c r="G166" s="458"/>
      <c r="H166" s="458"/>
      <c r="I166" s="458"/>
      <c r="J166" s="458"/>
      <c r="K166" s="458"/>
      <c r="L166" s="458"/>
      <c r="M166" s="458"/>
      <c r="N166" s="458"/>
      <c r="O166" s="458"/>
      <c r="P166" s="458"/>
      <c r="Q166" s="458"/>
      <c r="R166" s="458"/>
      <c r="S166" s="458"/>
      <c r="T166" s="458"/>
      <c r="U166" s="458"/>
      <c r="V166" s="458"/>
      <c r="W166" s="458"/>
      <c r="X166" s="458"/>
      <c r="Y166" s="458"/>
      <c r="Z166" s="458"/>
      <c r="AA166" s="458"/>
      <c r="AB166" s="458"/>
      <c r="AC166" s="458"/>
      <c r="AD166" s="458"/>
      <c r="AE166" s="458"/>
      <c r="AF166" s="458"/>
      <c r="AG166" s="458"/>
      <c r="AH166" s="458"/>
      <c r="AI166" s="458"/>
      <c r="AJ166" s="458"/>
      <c r="AK166" s="458"/>
      <c r="AL166" s="458"/>
      <c r="AM166" s="458"/>
      <c r="AN166" s="458"/>
    </row>
    <row r="167" spans="2:77" x14ac:dyDescent="0.3">
      <c r="B167" s="72" t="s">
        <v>256</v>
      </c>
      <c r="C167" s="458" t="s">
        <v>302</v>
      </c>
      <c r="D167" s="458"/>
      <c r="E167" s="458"/>
      <c r="F167" s="458"/>
      <c r="G167" s="458"/>
      <c r="H167" s="458"/>
      <c r="I167" s="458"/>
      <c r="J167" s="458"/>
      <c r="K167" s="458"/>
      <c r="L167" s="458"/>
      <c r="M167" s="458"/>
      <c r="N167" s="458"/>
      <c r="O167" s="458"/>
      <c r="P167" s="458"/>
      <c r="Q167" s="458"/>
      <c r="R167" s="458"/>
      <c r="S167" s="458"/>
      <c r="T167" s="458"/>
      <c r="U167" s="458"/>
      <c r="V167" s="458"/>
      <c r="W167" s="458"/>
      <c r="X167" s="458"/>
      <c r="Y167" s="458"/>
      <c r="Z167" s="458"/>
      <c r="AA167" s="458"/>
      <c r="AB167" s="458"/>
      <c r="AC167" s="458"/>
      <c r="AD167" s="458"/>
      <c r="AE167" s="458"/>
      <c r="AF167" s="458"/>
      <c r="AG167" s="458"/>
      <c r="AH167" s="458"/>
      <c r="AI167" s="458"/>
      <c r="AJ167" s="458"/>
      <c r="AK167" s="458"/>
      <c r="AL167" s="458"/>
      <c r="AM167" s="458"/>
      <c r="AN167" s="458"/>
    </row>
    <row r="168" spans="2:77" ht="12.75" customHeight="1" x14ac:dyDescent="0.3">
      <c r="B168" s="72" t="s">
        <v>258</v>
      </c>
      <c r="C168" s="458" t="s">
        <v>303</v>
      </c>
      <c r="D168" s="458"/>
      <c r="E168" s="458"/>
      <c r="F168" s="458"/>
      <c r="G168" s="458"/>
      <c r="H168" s="458"/>
      <c r="I168" s="458"/>
      <c r="J168" s="458"/>
      <c r="K168" s="458"/>
      <c r="L168" s="458"/>
      <c r="M168" s="458"/>
      <c r="N168" s="458"/>
      <c r="O168" s="458"/>
      <c r="P168" s="458"/>
      <c r="Q168" s="458"/>
      <c r="R168" s="458"/>
      <c r="S168" s="458"/>
      <c r="T168" s="458"/>
      <c r="U168" s="458"/>
      <c r="V168" s="458"/>
      <c r="W168" s="458"/>
      <c r="X168" s="458"/>
      <c r="Y168" s="458"/>
      <c r="Z168" s="458"/>
      <c r="AA168" s="458"/>
      <c r="AB168" s="458"/>
      <c r="AC168" s="458"/>
      <c r="AD168" s="458"/>
      <c r="AE168" s="458"/>
      <c r="AF168" s="458"/>
      <c r="AG168" s="458"/>
      <c r="AH168" s="458"/>
      <c r="AI168" s="458"/>
      <c r="AJ168" s="458"/>
      <c r="AK168" s="458"/>
      <c r="AL168" s="458"/>
      <c r="AM168" s="458"/>
      <c r="AN168" s="458"/>
    </row>
    <row r="169" spans="2:77" x14ac:dyDescent="0.3">
      <c r="B169" s="72" t="s">
        <v>260</v>
      </c>
      <c r="C169" s="458" t="s">
        <v>304</v>
      </c>
      <c r="D169" s="458"/>
      <c r="E169" s="458"/>
      <c r="F169" s="458"/>
      <c r="G169" s="458"/>
      <c r="H169" s="458"/>
      <c r="I169" s="458"/>
      <c r="J169" s="458"/>
      <c r="K169" s="458"/>
      <c r="L169" s="458"/>
      <c r="M169" s="458"/>
      <c r="N169" s="458"/>
      <c r="O169" s="458"/>
      <c r="P169" s="458"/>
      <c r="Q169" s="458"/>
      <c r="R169" s="458"/>
      <c r="S169" s="458"/>
      <c r="T169" s="458"/>
      <c r="U169" s="458"/>
      <c r="V169" s="458"/>
      <c r="W169" s="458"/>
      <c r="X169" s="458"/>
      <c r="Y169" s="458"/>
      <c r="Z169" s="458"/>
      <c r="AA169" s="458"/>
      <c r="AB169" s="458"/>
      <c r="AC169" s="458"/>
      <c r="AD169" s="458"/>
      <c r="AE169" s="458"/>
      <c r="AF169" s="458"/>
      <c r="AG169" s="458"/>
      <c r="AH169" s="458"/>
      <c r="AI169" s="458"/>
      <c r="AJ169" s="458"/>
      <c r="AK169" s="458"/>
      <c r="AL169" s="458"/>
      <c r="AM169" s="458"/>
      <c r="AN169" s="458"/>
    </row>
    <row r="170" spans="2:77" ht="12.75" customHeight="1" x14ac:dyDescent="0.3">
      <c r="B170" s="72" t="s">
        <v>262</v>
      </c>
      <c r="C170" s="458" t="s">
        <v>44</v>
      </c>
      <c r="D170" s="458"/>
      <c r="E170" s="458"/>
      <c r="F170" s="458"/>
      <c r="G170" s="458"/>
      <c r="H170" s="458"/>
      <c r="I170" s="458"/>
      <c r="J170" s="458"/>
      <c r="K170" s="458"/>
      <c r="L170" s="458"/>
      <c r="M170" s="458"/>
      <c r="N170" s="458"/>
      <c r="O170" s="458"/>
      <c r="P170" s="458"/>
      <c r="Q170" s="458"/>
      <c r="R170" s="458"/>
      <c r="S170" s="458"/>
      <c r="T170" s="458"/>
      <c r="U170" s="458"/>
      <c r="V170" s="458"/>
      <c r="W170" s="458"/>
      <c r="X170" s="458"/>
      <c r="Y170" s="458"/>
      <c r="Z170" s="458"/>
      <c r="AA170" s="458"/>
      <c r="AB170" s="458"/>
      <c r="AC170" s="458"/>
      <c r="AD170" s="458"/>
      <c r="AE170" s="458"/>
      <c r="AF170" s="458"/>
      <c r="AG170" s="458"/>
      <c r="AH170" s="458"/>
      <c r="AI170" s="458"/>
      <c r="AJ170" s="458"/>
      <c r="AK170" s="458"/>
      <c r="AL170" s="458"/>
      <c r="AM170" s="458"/>
      <c r="AN170" s="458"/>
    </row>
    <row r="171" spans="2:77" x14ac:dyDescent="0.3">
      <c r="B171" s="72" t="s">
        <v>264</v>
      </c>
      <c r="C171" s="458" t="s">
        <v>463</v>
      </c>
      <c r="D171" s="458"/>
      <c r="E171" s="458"/>
      <c r="F171" s="458"/>
      <c r="G171" s="458"/>
      <c r="H171" s="458"/>
      <c r="I171" s="458"/>
      <c r="J171" s="458"/>
      <c r="K171" s="458"/>
      <c r="L171" s="458"/>
      <c r="M171" s="458"/>
      <c r="N171" s="458"/>
      <c r="O171" s="458"/>
      <c r="P171" s="458"/>
      <c r="Q171" s="458"/>
      <c r="R171" s="458"/>
      <c r="S171" s="458"/>
      <c r="T171" s="458"/>
      <c r="U171" s="458"/>
      <c r="V171" s="458"/>
      <c r="W171" s="458"/>
      <c r="X171" s="458"/>
      <c r="Y171" s="458"/>
      <c r="Z171" s="458"/>
      <c r="AA171" s="458"/>
      <c r="AB171" s="458"/>
      <c r="AC171" s="458"/>
      <c r="AD171" s="458"/>
      <c r="AE171" s="458"/>
      <c r="AF171" s="458"/>
      <c r="AG171" s="458"/>
      <c r="AH171" s="458"/>
      <c r="AI171" s="458"/>
      <c r="AJ171" s="458"/>
      <c r="AK171" s="458"/>
      <c r="AL171" s="458"/>
      <c r="AM171" s="458"/>
      <c r="AN171" s="458"/>
    </row>
    <row r="172" spans="2:77" x14ac:dyDescent="0.3">
      <c r="U172" s="1"/>
      <c r="V172" s="1"/>
      <c r="W172" s="1"/>
      <c r="X172" s="1"/>
      <c r="Y172" s="1"/>
      <c r="Z172" s="1"/>
      <c r="AA172" s="1"/>
      <c r="AB172" s="1"/>
      <c r="AC172" s="1"/>
      <c r="AD172" s="1"/>
      <c r="AE172" s="1"/>
      <c r="AF172" s="1"/>
      <c r="AG172" s="1"/>
      <c r="AH172" s="1"/>
      <c r="AI172" s="1"/>
      <c r="AJ172" s="1"/>
      <c r="AK172" s="1"/>
      <c r="AL172" s="1"/>
      <c r="AM172" s="1"/>
      <c r="AN172" s="1"/>
    </row>
    <row r="174" spans="2:77" ht="13.5" customHeight="1" x14ac:dyDescent="0.3"/>
    <row r="176" spans="2:77" x14ac:dyDescent="0.3">
      <c r="J176" s="385"/>
      <c r="O176" s="385"/>
      <c r="T176" s="385"/>
      <c r="Y176" s="385"/>
      <c r="AD176" s="385"/>
      <c r="AI176" s="385"/>
    </row>
    <row r="181" spans="35:40" x14ac:dyDescent="0.3">
      <c r="AI181" s="6"/>
      <c r="AN181" s="6"/>
    </row>
    <row r="182" spans="35:40" x14ac:dyDescent="0.3">
      <c r="AI182" s="6"/>
      <c r="AN182" s="6"/>
    </row>
    <row r="183" spans="35:40" x14ac:dyDescent="0.3">
      <c r="AI183" s="6"/>
      <c r="AN183" s="6"/>
    </row>
    <row r="184" spans="35:40" x14ac:dyDescent="0.3">
      <c r="AI184" s="6"/>
      <c r="AN184" s="6"/>
    </row>
    <row r="185" spans="35:40" x14ac:dyDescent="0.3">
      <c r="AI185" s="6"/>
      <c r="AN185" s="6"/>
    </row>
    <row r="186" spans="35:40" x14ac:dyDescent="0.3">
      <c r="AI186" s="6"/>
      <c r="AN186" s="6"/>
    </row>
    <row r="187" spans="35:40" x14ac:dyDescent="0.3">
      <c r="AI187" s="6"/>
      <c r="AN187" s="6"/>
    </row>
    <row r="188" spans="35:40" x14ac:dyDescent="0.3">
      <c r="AI188" s="6"/>
      <c r="AN188" s="6"/>
    </row>
    <row r="189" spans="35:40" x14ac:dyDescent="0.3">
      <c r="AI189" s="6"/>
      <c r="AN189" s="6"/>
    </row>
    <row r="190" spans="35:40" x14ac:dyDescent="0.3">
      <c r="AI190" s="6"/>
      <c r="AN190" s="6"/>
    </row>
    <row r="191" spans="35:40" x14ac:dyDescent="0.3">
      <c r="AI191" s="6"/>
      <c r="AN191" s="6"/>
    </row>
    <row r="192" spans="35:40" x14ac:dyDescent="0.3">
      <c r="AI192" s="6"/>
      <c r="AN192" s="6"/>
    </row>
    <row r="193" spans="35:40" x14ac:dyDescent="0.3">
      <c r="AI193" s="6"/>
      <c r="AN193" s="6"/>
    </row>
    <row r="194" spans="35:40" x14ac:dyDescent="0.3">
      <c r="AI194" s="6"/>
      <c r="AN194" s="6"/>
    </row>
    <row r="195" spans="35:40" x14ac:dyDescent="0.3">
      <c r="AI195" s="6"/>
      <c r="AN195" s="6"/>
    </row>
    <row r="196" spans="35:40" x14ac:dyDescent="0.3">
      <c r="AI196" s="6"/>
      <c r="AN196" s="6"/>
    </row>
    <row r="197" spans="35:40" x14ac:dyDescent="0.3">
      <c r="AI197" s="6"/>
      <c r="AN197" s="6"/>
    </row>
    <row r="198" spans="35:40" x14ac:dyDescent="0.3">
      <c r="AI198" s="6"/>
      <c r="AN198" s="6"/>
    </row>
    <row r="199" spans="35:40" x14ac:dyDescent="0.3">
      <c r="AI199" s="6"/>
      <c r="AN199" s="6"/>
    </row>
    <row r="200" spans="35:40" x14ac:dyDescent="0.3">
      <c r="AI200" s="6"/>
      <c r="AN200" s="6"/>
    </row>
    <row r="201" spans="35:40" x14ac:dyDescent="0.3">
      <c r="AI201" s="6"/>
      <c r="AN201" s="6"/>
    </row>
    <row r="202" spans="35:40" x14ac:dyDescent="0.3">
      <c r="AI202" s="6"/>
      <c r="AN202" s="6"/>
    </row>
    <row r="203" spans="35:40" x14ac:dyDescent="0.3">
      <c r="AI203" s="6"/>
      <c r="AN203" s="6"/>
    </row>
    <row r="204" spans="35:40" x14ac:dyDescent="0.3">
      <c r="AI204" s="6"/>
      <c r="AN204" s="6"/>
    </row>
    <row r="205" spans="35:40" x14ac:dyDescent="0.3">
      <c r="AI205" s="6"/>
      <c r="AN205" s="6"/>
    </row>
  </sheetData>
  <sheetProtection sheet="1" objects="1" scenarios="1" formatColumns="0" formatRows="0" autoFilter="0"/>
  <protectedRanges>
    <protectedRange sqref="AD131" name="Range4"/>
    <protectedRange sqref="A159:XFD171" name="footnotes"/>
    <protectedRange sqref="AE25:AG25 AE61:AG61 AE67:AG67 AE73:AG73 AE131:AG131 AL61 AL67 AL132:AM135 AL131 AL62:AM62 AL68:AM68 AL25 AN25 AI61 AI67 AI73 AI131 AN73 AJ155:AK155 AK13:AK25 AF158:AG158 AE93:AI130 F92:AI92 AE26:AI60 AE1:AI24 AL1:AN24 AJ1:AK12 AI25 AL73 AE68:AI72 AL69:AN72 AE62:AI66 AL63:AN66 AK26:AN60 AN61:AN62 AN67:AN68 AN131:AN135 AL136:AN136 AE132:AI155 AE177:AN1048576 AE176:AH176 AJ176:AN176 AK61:AK84 AE74:AI84 AE90:AI91 AI85:AI89 AL140:AN155 AL137:AM139 AL74:AN86 AK138:AK154 AK87:AN112 AK114:AK136 AL114:AN130 AN113 AK113:AL113 AE173:AN175 AE159:AN171" name="Edit"/>
    <protectedRange sqref="AC131" name="Range3"/>
    <protectedRange sqref="AH25 AM25 AM61 AM67 AM73 AM95 AM131 AH61 AH67 AH73 AH95 AH131 AM113" name="Edit_1"/>
    <protectedRange sqref="AK137" name="Edit_2"/>
    <protectedRange sqref="AN137:AN139" name="Edit_4"/>
  </protectedRanges>
  <autoFilter ref="C12:AN172" xr:uid="{AD16311E-6CE0-441F-9362-406FA78E2DA7}"/>
  <mergeCells count="55">
    <mergeCell ref="AJ11:AN11"/>
    <mergeCell ref="C37:C41"/>
    <mergeCell ref="C31:C35"/>
    <mergeCell ref="AE11:AI11"/>
    <mergeCell ref="BU11:BV11"/>
    <mergeCell ref="AS11:AV11"/>
    <mergeCell ref="AW11:AZ11"/>
    <mergeCell ref="BA11:BD11"/>
    <mergeCell ref="BI11:BJ11"/>
    <mergeCell ref="BO11:BP11"/>
    <mergeCell ref="C6:AD6"/>
    <mergeCell ref="C7:AD7"/>
    <mergeCell ref="C25:C29"/>
    <mergeCell ref="C8:AD8"/>
    <mergeCell ref="C9:AD9"/>
    <mergeCell ref="F11:J11"/>
    <mergeCell ref="K11:O11"/>
    <mergeCell ref="P11:T11"/>
    <mergeCell ref="U11:Y11"/>
    <mergeCell ref="Z11:AD11"/>
    <mergeCell ref="C13:C17"/>
    <mergeCell ref="C19:C23"/>
    <mergeCell ref="C49:C53"/>
    <mergeCell ref="C43:C47"/>
    <mergeCell ref="C55:C59"/>
    <mergeCell ref="C67:C71"/>
    <mergeCell ref="C73:C77"/>
    <mergeCell ref="C161:AN161"/>
    <mergeCell ref="C162:AN162"/>
    <mergeCell ref="C163:AN163"/>
    <mergeCell ref="C168:AN168"/>
    <mergeCell ref="C61:C65"/>
    <mergeCell ref="C95:C99"/>
    <mergeCell ref="C137:C139"/>
    <mergeCell ref="C91:C93"/>
    <mergeCell ref="C107:C111"/>
    <mergeCell ref="C79:C83"/>
    <mergeCell ref="C119:C123"/>
    <mergeCell ref="C125:C129"/>
    <mergeCell ref="C131:C135"/>
    <mergeCell ref="C113:C117"/>
    <mergeCell ref="C101:C105"/>
    <mergeCell ref="C85:C89"/>
    <mergeCell ref="C160:AN160"/>
    <mergeCell ref="C141:C143"/>
    <mergeCell ref="C147:C149"/>
    <mergeCell ref="C151:C153"/>
    <mergeCell ref="C159:AN159"/>
    <mergeCell ref="C170:AN170"/>
    <mergeCell ref="C171:AN171"/>
    <mergeCell ref="C164:AN164"/>
    <mergeCell ref="C165:AN165"/>
    <mergeCell ref="C167:AN167"/>
    <mergeCell ref="C169:AN169"/>
    <mergeCell ref="C166:AN166"/>
  </mergeCells>
  <pageMargins left="0.25" right="0.25" top="0.75" bottom="0.75" header="0.3" footer="0.3"/>
  <pageSetup scale="28" fitToHeight="0" orientation="landscape" verticalDpi="1200" r:id="rId1"/>
  <rowBreaks count="4" manualBreakCount="4">
    <brk id="42" min="1" max="39" man="1"/>
    <brk id="72" min="1" max="39" man="1"/>
    <brk id="118" min="1" max="39" man="1"/>
    <brk id="157" min="1" max="39" man="1"/>
  </rowBreaks>
  <ignoredErrors>
    <ignoredError sqref="J66:AD66 J68:Z68 J72:AD72 J78:AD78 J74:L74" formula="1"/>
    <ignoredError sqref="B159" numberStoredAsText="1"/>
    <ignoredError sqref="J62:P62 J60:AD60 J56:Q56 J54:AD54 J36:AD36 J30:AD30 J18:AD18" formula="1" formulaRange="1"/>
    <ignoredError sqref="J15:AD15 J26:AD27 J32:AD33 J50:AD51 J55:AB55 J57:AD59 R56:AD56 J61:AB61 J63:AD65 Q62:S62 J80 J126 T132 J17:P17 J29:AD29 J35:AD35 J53:AD53 O120 O102 O108 T62:AD62 J14:AD14 AD68 O74 J25:AB25 AD25 J31:AB31 AD31 J49:AB49 AD49 AD55 R17:X17 AA17:AB17 AD1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pageSetUpPr fitToPage="1"/>
  </sheetPr>
  <dimension ref="B1:AD52"/>
  <sheetViews>
    <sheetView zoomScaleNormal="100" workbookViewId="0">
      <selection activeCell="C24" sqref="C24"/>
    </sheetView>
  </sheetViews>
  <sheetFormatPr defaultColWidth="8.26953125" defaultRowHeight="13" outlineLevelRow="1" x14ac:dyDescent="0.3"/>
  <cols>
    <col min="1" max="2" width="2.7265625" style="108" customWidth="1"/>
    <col min="3" max="3" width="48.26953125" style="108" customWidth="1"/>
    <col min="4" max="4" width="30.7265625" style="108" bestFit="1" customWidth="1"/>
    <col min="5" max="8" width="12.54296875" style="108" customWidth="1"/>
    <col min="9" max="9" width="3.453125" style="108" customWidth="1"/>
    <col min="10" max="19" width="8.26953125" style="108"/>
    <col min="20" max="20" width="2.54296875" style="108" customWidth="1"/>
    <col min="21" max="21" width="8.26953125" style="108"/>
    <col min="22" max="22" width="8.26953125" style="180"/>
    <col min="23" max="16384" width="8.26953125" style="108"/>
  </cols>
  <sheetData>
    <row r="1" spans="3:30" ht="15" customHeight="1" x14ac:dyDescent="0.3">
      <c r="C1" s="47" t="s">
        <v>0</v>
      </c>
      <c r="D1" s="47"/>
      <c r="V1" s="279"/>
    </row>
    <row r="2" spans="3:30" ht="15" customHeight="1" x14ac:dyDescent="0.3">
      <c r="C2" s="47" t="s">
        <v>305</v>
      </c>
      <c r="D2" s="47"/>
      <c r="V2" s="279"/>
    </row>
    <row r="3" spans="3:30" ht="15" customHeight="1" x14ac:dyDescent="0.3">
      <c r="C3" s="24" t="s">
        <v>2</v>
      </c>
      <c r="D3" s="24"/>
      <c r="V3" s="108"/>
    </row>
    <row r="4" spans="3:30" ht="15" customHeight="1" x14ac:dyDescent="0.3">
      <c r="C4" s="109"/>
      <c r="D4" s="109"/>
      <c r="V4" s="108"/>
    </row>
    <row r="5" spans="3:30" ht="15" customHeight="1" x14ac:dyDescent="0.3">
      <c r="C5" s="106"/>
      <c r="D5" s="106"/>
      <c r="E5" s="183" t="s">
        <v>306</v>
      </c>
      <c r="F5" s="184"/>
      <c r="G5" s="184"/>
      <c r="H5" s="184"/>
      <c r="V5" s="108"/>
    </row>
    <row r="6" spans="3:30" ht="15" customHeight="1" x14ac:dyDescent="0.3">
      <c r="C6" s="123" t="s">
        <v>88</v>
      </c>
      <c r="D6" s="284" t="s">
        <v>307</v>
      </c>
      <c r="E6" s="114">
        <v>2025</v>
      </c>
      <c r="F6" s="114">
        <v>2026</v>
      </c>
      <c r="G6" s="114">
        <v>2027</v>
      </c>
      <c r="H6" s="114">
        <v>2028</v>
      </c>
      <c r="V6" s="108"/>
    </row>
    <row r="7" spans="3:30" ht="15" customHeight="1" x14ac:dyDescent="0.3">
      <c r="C7" s="125" t="s">
        <v>12</v>
      </c>
      <c r="D7" s="125" t="s">
        <v>308</v>
      </c>
      <c r="E7" s="126"/>
      <c r="F7" s="126"/>
      <c r="G7" s="126"/>
      <c r="H7" s="126"/>
      <c r="V7" s="108"/>
    </row>
    <row r="8" spans="3:30" s="110" customFormat="1" ht="15" customHeight="1" x14ac:dyDescent="0.3">
      <c r="C8" s="136" t="s">
        <v>309</v>
      </c>
      <c r="D8" s="139" t="s">
        <v>308</v>
      </c>
      <c r="E8" s="439">
        <v>10288</v>
      </c>
      <c r="F8" s="439">
        <v>9950</v>
      </c>
      <c r="G8" s="439">
        <v>9231</v>
      </c>
      <c r="H8" s="440">
        <v>8479</v>
      </c>
      <c r="U8" s="108"/>
      <c r="V8" s="108"/>
      <c r="W8" s="108"/>
      <c r="X8" s="181"/>
      <c r="Y8" s="182"/>
      <c r="AD8" s="292"/>
    </row>
    <row r="9" spans="3:30" s="110" customFormat="1" ht="15" customHeight="1" x14ac:dyDescent="0.3">
      <c r="C9" s="317" t="s">
        <v>310</v>
      </c>
      <c r="D9" s="140" t="s">
        <v>308</v>
      </c>
      <c r="E9" s="441">
        <v>855</v>
      </c>
      <c r="F9" s="441">
        <v>2414</v>
      </c>
      <c r="G9" s="441">
        <v>3975</v>
      </c>
      <c r="H9" s="442">
        <v>5319</v>
      </c>
      <c r="U9" s="108"/>
      <c r="V9" s="108"/>
      <c r="W9" s="108"/>
      <c r="X9" s="181"/>
      <c r="Y9" s="182"/>
      <c r="AD9" s="292"/>
    </row>
    <row r="10" spans="3:30" s="110" customFormat="1" ht="15" customHeight="1" x14ac:dyDescent="0.3">
      <c r="C10" s="122" t="s">
        <v>37</v>
      </c>
      <c r="D10" s="327" t="s">
        <v>308</v>
      </c>
      <c r="E10" s="443">
        <v>628</v>
      </c>
      <c r="F10" s="443">
        <v>544</v>
      </c>
      <c r="G10" s="443">
        <v>453</v>
      </c>
      <c r="H10" s="444">
        <v>368</v>
      </c>
      <c r="U10" s="108"/>
      <c r="V10" s="108"/>
      <c r="W10" s="108"/>
      <c r="X10" s="181"/>
      <c r="Y10" s="182"/>
    </row>
    <row r="11" spans="3:30" s="110" customFormat="1" ht="15" customHeight="1" x14ac:dyDescent="0.3">
      <c r="C11" s="112" t="s">
        <v>13</v>
      </c>
      <c r="D11" s="112" t="s">
        <v>311</v>
      </c>
      <c r="E11" s="445">
        <v>3834</v>
      </c>
      <c r="F11" s="445">
        <v>4067</v>
      </c>
      <c r="G11" s="445">
        <v>3778</v>
      </c>
      <c r="H11" s="445">
        <v>3607</v>
      </c>
      <c r="U11" s="108"/>
      <c r="V11" s="108"/>
      <c r="W11" s="108"/>
      <c r="X11" s="181"/>
      <c r="Y11" s="182"/>
    </row>
    <row r="12" spans="3:30" s="110" customFormat="1" ht="15" customHeight="1" x14ac:dyDescent="0.3">
      <c r="C12" s="112" t="s">
        <v>14</v>
      </c>
      <c r="D12" s="112" t="s">
        <v>312</v>
      </c>
      <c r="E12" s="445">
        <v>1520</v>
      </c>
      <c r="F12" s="445">
        <v>1229</v>
      </c>
      <c r="G12" s="445">
        <v>1052</v>
      </c>
      <c r="H12" s="445">
        <v>917</v>
      </c>
      <c r="U12" s="108"/>
      <c r="V12" s="108"/>
      <c r="W12" s="108"/>
      <c r="X12" s="181"/>
      <c r="Y12" s="182"/>
    </row>
    <row r="13" spans="3:30" s="110" customFormat="1" ht="15" customHeight="1" x14ac:dyDescent="0.3">
      <c r="C13" s="112" t="s">
        <v>15</v>
      </c>
      <c r="D13" s="112" t="s">
        <v>313</v>
      </c>
      <c r="E13" s="445">
        <v>3985</v>
      </c>
      <c r="F13" s="445">
        <v>3333</v>
      </c>
      <c r="G13" s="445">
        <v>2953</v>
      </c>
      <c r="H13" s="445">
        <v>2644</v>
      </c>
      <c r="U13" s="108"/>
      <c r="V13" s="108"/>
      <c r="W13" s="108"/>
      <c r="X13" s="181"/>
      <c r="Y13" s="182"/>
    </row>
    <row r="14" spans="3:30" s="110" customFormat="1" ht="15" customHeight="1" x14ac:dyDescent="0.3">
      <c r="C14" s="112" t="s">
        <v>16</v>
      </c>
      <c r="D14" s="112" t="s">
        <v>314</v>
      </c>
      <c r="E14" s="445">
        <v>2165</v>
      </c>
      <c r="F14" s="445">
        <v>2323</v>
      </c>
      <c r="G14" s="445">
        <v>2481</v>
      </c>
      <c r="H14" s="445">
        <v>2600</v>
      </c>
      <c r="U14" s="108"/>
      <c r="V14" s="108"/>
      <c r="W14" s="108"/>
      <c r="X14" s="181"/>
      <c r="Y14" s="182"/>
    </row>
    <row r="15" spans="3:30" s="110" customFormat="1" ht="15" customHeight="1" x14ac:dyDescent="0.3">
      <c r="C15" s="112" t="s">
        <v>17</v>
      </c>
      <c r="D15" s="112" t="s">
        <v>315</v>
      </c>
      <c r="E15" s="445">
        <v>6160</v>
      </c>
      <c r="F15" s="445">
        <v>5790</v>
      </c>
      <c r="G15" s="445">
        <v>3352</v>
      </c>
      <c r="H15" s="445">
        <v>2054</v>
      </c>
      <c r="U15" s="108"/>
      <c r="V15" s="108"/>
      <c r="W15" s="108"/>
      <c r="X15" s="181"/>
      <c r="Y15" s="182"/>
    </row>
    <row r="16" spans="3:30" s="110" customFormat="1" ht="15" customHeight="1" x14ac:dyDescent="0.3">
      <c r="C16" s="112" t="s">
        <v>18</v>
      </c>
      <c r="D16" s="118" t="s">
        <v>316</v>
      </c>
      <c r="E16" s="445">
        <v>1839</v>
      </c>
      <c r="F16" s="445">
        <v>1020</v>
      </c>
      <c r="G16" s="445">
        <v>693</v>
      </c>
      <c r="H16" s="445">
        <v>550</v>
      </c>
      <c r="U16" s="108"/>
      <c r="V16" s="108"/>
      <c r="W16" s="108"/>
      <c r="X16" s="181"/>
      <c r="Y16" s="182"/>
    </row>
    <row r="17" spans="3:25" s="110" customFormat="1" ht="15" customHeight="1" x14ac:dyDescent="0.3">
      <c r="C17" s="112" t="s">
        <v>19</v>
      </c>
      <c r="D17" s="112" t="s">
        <v>317</v>
      </c>
      <c r="E17" s="445">
        <v>4686</v>
      </c>
      <c r="F17" s="445">
        <v>5596</v>
      </c>
      <c r="G17" s="445">
        <v>6423</v>
      </c>
      <c r="H17" s="445">
        <v>7207</v>
      </c>
      <c r="U17" s="108"/>
      <c r="V17" s="108"/>
      <c r="W17" s="108"/>
      <c r="X17" s="181"/>
      <c r="Y17" s="182"/>
    </row>
    <row r="18" spans="3:25" s="110" customFormat="1" ht="15" customHeight="1" x14ac:dyDescent="0.3">
      <c r="C18" s="112" t="s">
        <v>318</v>
      </c>
      <c r="D18" s="112" t="s">
        <v>319</v>
      </c>
      <c r="E18" s="445">
        <v>2989</v>
      </c>
      <c r="F18" s="445">
        <v>3328</v>
      </c>
      <c r="G18" s="445">
        <v>1052</v>
      </c>
      <c r="H18" s="445">
        <v>1114</v>
      </c>
      <c r="U18" s="108"/>
      <c r="V18" s="108"/>
      <c r="W18" s="108"/>
      <c r="X18" s="181"/>
      <c r="Y18" s="182"/>
    </row>
    <row r="19" spans="3:25" s="110" customFormat="1" ht="15" customHeight="1" x14ac:dyDescent="0.3">
      <c r="C19" s="112" t="s">
        <v>21</v>
      </c>
      <c r="D19" s="112" t="s">
        <v>312</v>
      </c>
      <c r="E19" s="445">
        <v>1576</v>
      </c>
      <c r="F19" s="445">
        <v>1504</v>
      </c>
      <c r="G19" s="445">
        <v>1456</v>
      </c>
      <c r="H19" s="445">
        <v>1391</v>
      </c>
      <c r="U19" s="108"/>
      <c r="V19" s="108"/>
      <c r="W19" s="108"/>
      <c r="X19" s="181"/>
      <c r="Y19" s="182"/>
    </row>
    <row r="20" spans="3:25" s="110" customFormat="1" ht="15" customHeight="1" x14ac:dyDescent="0.3">
      <c r="C20" s="112" t="s">
        <v>22</v>
      </c>
      <c r="D20" s="112" t="s">
        <v>320</v>
      </c>
      <c r="E20" s="445">
        <v>1417</v>
      </c>
      <c r="F20" s="445">
        <v>1814</v>
      </c>
      <c r="G20" s="445">
        <v>2140</v>
      </c>
      <c r="H20" s="445">
        <v>2490</v>
      </c>
      <c r="U20" s="108"/>
      <c r="V20" s="108"/>
      <c r="W20" s="108"/>
      <c r="X20" s="181"/>
      <c r="Y20" s="182"/>
    </row>
    <row r="21" spans="3:25" s="110" customFormat="1" ht="15" customHeight="1" x14ac:dyDescent="0.3">
      <c r="C21" s="112" t="s">
        <v>23</v>
      </c>
      <c r="D21" s="112" t="s">
        <v>317</v>
      </c>
      <c r="E21" s="445">
        <v>3564</v>
      </c>
      <c r="F21" s="445">
        <v>4083</v>
      </c>
      <c r="G21" s="445">
        <v>4417</v>
      </c>
      <c r="H21" s="445">
        <v>4522</v>
      </c>
      <c r="U21" s="108"/>
      <c r="V21" s="108"/>
      <c r="W21" s="108"/>
      <c r="X21" s="181"/>
      <c r="Y21" s="182"/>
    </row>
    <row r="22" spans="3:25" s="110" customFormat="1" ht="15" customHeight="1" x14ac:dyDescent="0.3">
      <c r="C22" s="112" t="s">
        <v>180</v>
      </c>
      <c r="D22" s="112" t="s">
        <v>472</v>
      </c>
      <c r="E22" s="489" t="s">
        <v>486</v>
      </c>
      <c r="F22" s="489"/>
      <c r="G22" s="489"/>
      <c r="H22" s="489"/>
      <c r="U22" s="108"/>
      <c r="V22" s="108"/>
      <c r="W22" s="108"/>
      <c r="X22" s="181"/>
      <c r="Y22" s="182"/>
    </row>
    <row r="23" spans="3:25" s="110" customFormat="1" ht="15" customHeight="1" outlineLevel="1" x14ac:dyDescent="0.3">
      <c r="C23" s="112" t="s">
        <v>25</v>
      </c>
      <c r="D23" s="112" t="s">
        <v>321</v>
      </c>
      <c r="E23" s="445">
        <v>600</v>
      </c>
      <c r="F23" s="445">
        <v>646</v>
      </c>
      <c r="G23" s="445">
        <v>730</v>
      </c>
      <c r="H23" s="445">
        <v>802</v>
      </c>
      <c r="U23" s="108"/>
      <c r="V23" s="108"/>
      <c r="W23" s="108"/>
      <c r="X23" s="181"/>
      <c r="Y23" s="182"/>
    </row>
    <row r="24" spans="3:25" s="110" customFormat="1" ht="15" customHeight="1" outlineLevel="1" x14ac:dyDescent="0.3">
      <c r="C24" s="135" t="s">
        <v>322</v>
      </c>
      <c r="D24" s="112" t="s">
        <v>323</v>
      </c>
      <c r="E24" s="445">
        <v>8278</v>
      </c>
      <c r="F24" s="445">
        <v>0</v>
      </c>
      <c r="G24" s="445">
        <v>0</v>
      </c>
      <c r="H24" s="445">
        <v>0</v>
      </c>
      <c r="U24" s="108"/>
      <c r="V24" s="108"/>
      <c r="W24" s="108"/>
      <c r="X24" s="181"/>
      <c r="Y24" s="182"/>
    </row>
    <row r="25" spans="3:25" s="110" customFormat="1" ht="15" customHeight="1" outlineLevel="1" x14ac:dyDescent="0.3">
      <c r="C25" s="112" t="s">
        <v>27</v>
      </c>
      <c r="D25" s="112" t="s">
        <v>324</v>
      </c>
      <c r="E25" s="445">
        <v>917</v>
      </c>
      <c r="F25" s="445">
        <v>983</v>
      </c>
      <c r="G25" s="445">
        <v>1037</v>
      </c>
      <c r="H25" s="445">
        <v>1055</v>
      </c>
      <c r="U25" s="108"/>
      <c r="V25" s="108"/>
      <c r="W25" s="108"/>
      <c r="X25" s="181"/>
      <c r="Y25" s="182"/>
    </row>
    <row r="26" spans="3:25" s="110" customFormat="1" ht="15" customHeight="1" outlineLevel="1" x14ac:dyDescent="0.3">
      <c r="C26" s="135" t="s">
        <v>476</v>
      </c>
      <c r="D26" s="112" t="s">
        <v>325</v>
      </c>
      <c r="E26" s="445">
        <v>1547</v>
      </c>
      <c r="F26" s="445">
        <v>1822</v>
      </c>
      <c r="G26" s="445">
        <v>2092</v>
      </c>
      <c r="H26" s="445">
        <v>2349</v>
      </c>
      <c r="U26" s="108"/>
      <c r="V26" s="108"/>
      <c r="W26" s="108"/>
      <c r="X26" s="181"/>
      <c r="Y26" s="182"/>
    </row>
    <row r="27" spans="3:25" s="110" customFormat="1" ht="15" customHeight="1" outlineLevel="1" x14ac:dyDescent="0.3">
      <c r="C27" s="112" t="s">
        <v>29</v>
      </c>
      <c r="D27" s="112" t="s">
        <v>326</v>
      </c>
      <c r="E27" s="489" t="s">
        <v>487</v>
      </c>
      <c r="F27" s="489"/>
      <c r="G27" s="489"/>
      <c r="H27" s="489"/>
      <c r="U27" s="108"/>
      <c r="V27" s="108"/>
      <c r="W27" s="108"/>
      <c r="X27" s="181"/>
      <c r="Y27" s="182"/>
    </row>
    <row r="28" spans="3:25" s="110" customFormat="1" ht="15" customHeight="1" outlineLevel="1" x14ac:dyDescent="0.3">
      <c r="C28" s="112" t="s">
        <v>30</v>
      </c>
      <c r="D28" s="112" t="s">
        <v>328</v>
      </c>
      <c r="E28" s="445">
        <v>837</v>
      </c>
      <c r="F28" s="445">
        <v>909</v>
      </c>
      <c r="G28" s="445">
        <v>954</v>
      </c>
      <c r="H28" s="445">
        <v>992</v>
      </c>
      <c r="U28" s="108"/>
      <c r="V28" s="108"/>
      <c r="W28" s="108"/>
      <c r="X28" s="181"/>
      <c r="Y28" s="182"/>
    </row>
    <row r="29" spans="3:25" s="110" customFormat="1" ht="15" customHeight="1" outlineLevel="1" x14ac:dyDescent="0.3">
      <c r="C29" s="112" t="s">
        <v>31</v>
      </c>
      <c r="D29" s="112" t="s">
        <v>329</v>
      </c>
      <c r="E29" s="445">
        <v>192</v>
      </c>
      <c r="F29" s="445">
        <v>234</v>
      </c>
      <c r="G29" s="445">
        <v>268</v>
      </c>
      <c r="H29" s="445">
        <v>299</v>
      </c>
      <c r="U29" s="108"/>
      <c r="V29" s="108"/>
      <c r="W29" s="108"/>
      <c r="X29" s="181"/>
      <c r="Y29" s="182"/>
    </row>
    <row r="30" spans="3:25" s="110" customFormat="1" ht="15" customHeight="1" outlineLevel="1" x14ac:dyDescent="0.3">
      <c r="C30" s="112" t="s">
        <v>188</v>
      </c>
      <c r="D30" s="338" t="s">
        <v>330</v>
      </c>
      <c r="E30" s="445">
        <v>175</v>
      </c>
      <c r="F30" s="445">
        <v>492</v>
      </c>
      <c r="G30" s="445">
        <v>1017</v>
      </c>
      <c r="H30" s="445">
        <v>1703</v>
      </c>
      <c r="U30" s="108"/>
      <c r="V30" s="108"/>
      <c r="W30" s="108"/>
      <c r="X30" s="181"/>
      <c r="Y30" s="182"/>
    </row>
    <row r="31" spans="3:25" s="110" customFormat="1" ht="7.5" customHeight="1" x14ac:dyDescent="0.3">
      <c r="C31" s="107"/>
      <c r="D31" s="107"/>
      <c r="U31" s="108"/>
      <c r="V31" s="108"/>
      <c r="W31" s="108"/>
      <c r="X31" s="181"/>
      <c r="Y31" s="182"/>
    </row>
    <row r="32" spans="3:25" ht="15" customHeight="1" x14ac:dyDescent="0.3">
      <c r="C32" s="106"/>
      <c r="D32" s="106"/>
      <c r="E32" s="183" t="s">
        <v>306</v>
      </c>
      <c r="F32" s="184"/>
      <c r="G32" s="184"/>
      <c r="H32" s="184"/>
      <c r="V32" s="108"/>
      <c r="X32" s="180"/>
    </row>
    <row r="33" spans="2:25" ht="15" customHeight="1" x14ac:dyDescent="0.3">
      <c r="C33" s="179" t="s">
        <v>484</v>
      </c>
      <c r="D33" s="284" t="s">
        <v>331</v>
      </c>
      <c r="E33" s="114">
        <v>2025</v>
      </c>
      <c r="F33" s="114">
        <v>2026</v>
      </c>
      <c r="G33" s="114">
        <v>2027</v>
      </c>
      <c r="H33" s="114">
        <v>2028</v>
      </c>
      <c r="V33" s="108"/>
      <c r="X33" s="180"/>
    </row>
    <row r="34" spans="2:25" s="110" customFormat="1" ht="15" customHeight="1" x14ac:dyDescent="0.3">
      <c r="C34" s="124" t="s">
        <v>202</v>
      </c>
      <c r="D34" s="124" t="s">
        <v>332</v>
      </c>
      <c r="E34" s="446">
        <v>20</v>
      </c>
      <c r="F34" s="446">
        <v>125</v>
      </c>
      <c r="G34" s="446">
        <v>379</v>
      </c>
      <c r="H34" s="446">
        <v>724</v>
      </c>
      <c r="U34" s="108"/>
      <c r="V34" s="108"/>
      <c r="W34" s="108"/>
      <c r="X34" s="181"/>
      <c r="Y34" s="182"/>
    </row>
    <row r="35" spans="2:25" s="110" customFormat="1" ht="15" customHeight="1" x14ac:dyDescent="0.3">
      <c r="C35" s="112" t="s">
        <v>234</v>
      </c>
      <c r="D35" s="112" t="s">
        <v>333</v>
      </c>
      <c r="E35" s="441">
        <v>0</v>
      </c>
      <c r="F35" s="441">
        <v>99</v>
      </c>
      <c r="G35" s="441">
        <v>230</v>
      </c>
      <c r="H35" s="442">
        <v>407</v>
      </c>
      <c r="U35" s="108"/>
      <c r="V35" s="108"/>
      <c r="W35" s="108"/>
      <c r="X35" s="181"/>
      <c r="Y35" s="182"/>
    </row>
    <row r="36" spans="2:25" s="110" customFormat="1" ht="15" customHeight="1" x14ac:dyDescent="0.3">
      <c r="U36" s="108"/>
      <c r="V36" s="108"/>
      <c r="W36" s="108"/>
    </row>
    <row r="37" spans="2:25" s="110" customFormat="1" ht="15" customHeight="1" x14ac:dyDescent="0.3">
      <c r="C37" s="141" t="s">
        <v>40</v>
      </c>
      <c r="D37" s="111"/>
      <c r="E37" s="137"/>
      <c r="F37" s="137"/>
      <c r="G37" s="137"/>
      <c r="H37" s="137"/>
      <c r="U37" s="108"/>
      <c r="V37" s="108"/>
      <c r="W37" s="108"/>
    </row>
    <row r="38" spans="2:25" ht="26.5" customHeight="1" x14ac:dyDescent="0.3">
      <c r="B38" s="113" t="s">
        <v>41</v>
      </c>
      <c r="C38" s="491" t="s">
        <v>485</v>
      </c>
      <c r="D38" s="490"/>
      <c r="E38" s="490"/>
      <c r="F38" s="490"/>
      <c r="G38" s="490"/>
      <c r="H38" s="490"/>
      <c r="V38" s="108"/>
    </row>
    <row r="39" spans="2:25" ht="24.75" customHeight="1" x14ac:dyDescent="0.3">
      <c r="B39" s="113" t="s">
        <v>43</v>
      </c>
      <c r="C39" s="490" t="s">
        <v>473</v>
      </c>
      <c r="D39" s="490"/>
      <c r="E39" s="490"/>
      <c r="F39" s="490"/>
      <c r="G39" s="490"/>
      <c r="H39" s="490"/>
    </row>
    <row r="40" spans="2:25" ht="15" customHeight="1" x14ac:dyDescent="0.3">
      <c r="B40" s="113" t="s">
        <v>45</v>
      </c>
      <c r="C40" s="490" t="s">
        <v>475</v>
      </c>
      <c r="D40" s="490"/>
      <c r="E40" s="490"/>
      <c r="F40" s="490"/>
      <c r="G40" s="490"/>
      <c r="H40" s="490"/>
    </row>
    <row r="41" spans="2:25" ht="15" customHeight="1" x14ac:dyDescent="0.3">
      <c r="B41" s="113" t="s">
        <v>75</v>
      </c>
      <c r="C41" s="490" t="s">
        <v>334</v>
      </c>
      <c r="D41" s="490"/>
      <c r="E41" s="490"/>
      <c r="F41" s="490"/>
      <c r="G41" s="490"/>
      <c r="H41" s="490"/>
    </row>
    <row r="42" spans="2:25" ht="15" customHeight="1" x14ac:dyDescent="0.3">
      <c r="B42" s="113" t="s">
        <v>248</v>
      </c>
      <c r="C42" s="490" t="s">
        <v>474</v>
      </c>
      <c r="D42" s="490"/>
      <c r="E42" s="490"/>
      <c r="F42" s="490"/>
      <c r="G42" s="490"/>
      <c r="H42" s="490"/>
    </row>
    <row r="43" spans="2:25" ht="29.15" customHeight="1" x14ac:dyDescent="0.3">
      <c r="B43" s="113" t="s">
        <v>250</v>
      </c>
      <c r="C43" s="490" t="s">
        <v>336</v>
      </c>
      <c r="D43" s="490"/>
      <c r="E43" s="490"/>
      <c r="F43" s="490"/>
      <c r="G43" s="490"/>
      <c r="H43" s="490"/>
    </row>
    <row r="44" spans="2:25" ht="14.25" customHeight="1" x14ac:dyDescent="0.3">
      <c r="B44" s="113" t="s">
        <v>252</v>
      </c>
      <c r="C44" s="490" t="s">
        <v>335</v>
      </c>
      <c r="D44" s="490"/>
      <c r="E44" s="490"/>
      <c r="F44" s="490"/>
      <c r="G44" s="490"/>
      <c r="H44" s="490"/>
    </row>
    <row r="45" spans="2:25" x14ac:dyDescent="0.3">
      <c r="B45" s="113" t="s">
        <v>254</v>
      </c>
      <c r="C45" s="488" t="s">
        <v>488</v>
      </c>
      <c r="D45" s="488"/>
      <c r="E45" s="488"/>
      <c r="F45" s="488"/>
      <c r="G45" s="488"/>
      <c r="H45" s="488"/>
    </row>
    <row r="46" spans="2:25" ht="14.25" customHeight="1" x14ac:dyDescent="0.3">
      <c r="B46" s="113" t="s">
        <v>256</v>
      </c>
      <c r="C46" s="490" t="s">
        <v>337</v>
      </c>
      <c r="D46" s="490"/>
      <c r="E46" s="490"/>
      <c r="F46" s="490"/>
      <c r="G46" s="490"/>
      <c r="H46" s="490"/>
    </row>
    <row r="48" spans="2:25" x14ac:dyDescent="0.3">
      <c r="C48" s="107"/>
      <c r="D48" s="107"/>
    </row>
    <row r="49" spans="3:4" x14ac:dyDescent="0.3">
      <c r="C49" s="107"/>
      <c r="D49" s="107"/>
    </row>
    <row r="50" spans="3:4" x14ac:dyDescent="0.3">
      <c r="C50" s="107"/>
      <c r="D50" s="107"/>
    </row>
    <row r="51" spans="3:4" x14ac:dyDescent="0.3">
      <c r="C51" s="107"/>
      <c r="D51" s="107"/>
    </row>
    <row r="52" spans="3:4" x14ac:dyDescent="0.3">
      <c r="C52" s="107"/>
      <c r="D52" s="107"/>
    </row>
  </sheetData>
  <sheetProtection sheet="1" objects="1" scenarios="1" formatColumns="0" formatRows="0" autoFilter="0"/>
  <mergeCells count="11">
    <mergeCell ref="C45:H45"/>
    <mergeCell ref="E27:H27"/>
    <mergeCell ref="E22:H22"/>
    <mergeCell ref="C42:H42"/>
    <mergeCell ref="C46:H46"/>
    <mergeCell ref="C41:H41"/>
    <mergeCell ref="C38:H38"/>
    <mergeCell ref="C39:H39"/>
    <mergeCell ref="C40:H40"/>
    <mergeCell ref="C44:H44"/>
    <mergeCell ref="C43:H43"/>
  </mergeCells>
  <pageMargins left="0.25" right="0.25" top="0.75" bottom="0.75" header="0.3" footer="0.3"/>
  <pageSetup scale="64" fitToHeight="0" orientation="landscape" horizontalDpi="1200" verticalDpi="1200" r:id="rId1"/>
  <ignoredErrors>
    <ignoredError sqref="B38:B4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99622-3420-4A2C-9E4D-FF8719146D24}">
  <dimension ref="B1:M19"/>
  <sheetViews>
    <sheetView zoomScale="115" zoomScaleNormal="115" zoomScaleSheetLayoutView="115" workbookViewId="0">
      <selection activeCell="K7" sqref="K7:L7"/>
    </sheetView>
  </sheetViews>
  <sheetFormatPr defaultColWidth="8.7265625" defaultRowHeight="13" x14ac:dyDescent="0.3"/>
  <cols>
    <col min="1" max="1" width="3" style="1" customWidth="1"/>
    <col min="2" max="2" width="2.54296875" style="1" bestFit="1" customWidth="1"/>
    <col min="3" max="3" width="39.26953125" style="1" customWidth="1"/>
    <col min="4" max="4" width="14.54296875" style="1" customWidth="1"/>
    <col min="5" max="5" width="2.26953125" style="1" customWidth="1"/>
    <col min="6" max="6" width="14.54296875" style="1" customWidth="1"/>
    <col min="7" max="7" width="2.26953125" style="1" customWidth="1"/>
    <col min="8" max="8" width="14.54296875" style="1" customWidth="1"/>
    <col min="9" max="9" width="2.26953125" style="1" customWidth="1"/>
    <col min="10" max="10" width="14.54296875" style="1" customWidth="1"/>
    <col min="11" max="11" width="22.26953125" style="1" bestFit="1" customWidth="1"/>
    <col min="12" max="12" width="22.26953125" style="1" customWidth="1"/>
    <col min="13" max="13" width="18.453125" style="1" bestFit="1" customWidth="1"/>
    <col min="14" max="16384" width="8.7265625" style="1"/>
  </cols>
  <sheetData>
    <row r="1" spans="2:13" x14ac:dyDescent="0.3">
      <c r="C1" s="47" t="s">
        <v>0</v>
      </c>
      <c r="D1" s="47"/>
      <c r="E1" s="47"/>
      <c r="F1" s="47"/>
      <c r="G1" s="47"/>
      <c r="H1" s="47"/>
      <c r="I1" s="47"/>
      <c r="J1" s="47"/>
    </row>
    <row r="2" spans="2:13" x14ac:dyDescent="0.3">
      <c r="C2" s="47" t="s">
        <v>338</v>
      </c>
      <c r="D2" s="47"/>
      <c r="E2" s="47"/>
      <c r="F2" s="47"/>
      <c r="G2" s="47"/>
      <c r="H2" s="47"/>
      <c r="I2" s="47"/>
      <c r="J2" s="47"/>
    </row>
    <row r="3" spans="2:13" x14ac:dyDescent="0.3">
      <c r="C3" s="24" t="s">
        <v>2</v>
      </c>
      <c r="D3" s="47"/>
      <c r="E3" s="47"/>
      <c r="F3" s="47"/>
      <c r="G3" s="47"/>
      <c r="H3" s="47"/>
      <c r="I3" s="47"/>
      <c r="J3" s="47"/>
    </row>
    <row r="4" spans="2:13" x14ac:dyDescent="0.3">
      <c r="C4" s="47"/>
      <c r="D4" s="47"/>
      <c r="E4" s="47"/>
      <c r="F4" s="47"/>
      <c r="G4" s="47"/>
      <c r="H4" s="47"/>
      <c r="I4" s="47"/>
      <c r="J4" s="47"/>
    </row>
    <row r="5" spans="2:13" ht="26" x14ac:dyDescent="0.3">
      <c r="C5" s="323"/>
      <c r="D5" s="324" t="s">
        <v>339</v>
      </c>
      <c r="E5" s="324"/>
      <c r="F5" s="324" t="s">
        <v>345</v>
      </c>
      <c r="G5" s="324"/>
      <c r="H5" s="324" t="s">
        <v>346</v>
      </c>
      <c r="I5" s="324"/>
      <c r="J5" s="324" t="s">
        <v>340</v>
      </c>
      <c r="K5" s="367" t="s">
        <v>342</v>
      </c>
      <c r="L5" s="366" t="s">
        <v>347</v>
      </c>
    </row>
    <row r="6" spans="2:13" ht="14.5" x14ac:dyDescent="0.3">
      <c r="C6" s="320" t="s">
        <v>343</v>
      </c>
      <c r="D6" s="328">
        <v>175</v>
      </c>
      <c r="E6" s="336"/>
      <c r="F6" s="378">
        <v>0</v>
      </c>
      <c r="G6" s="336"/>
      <c r="H6" s="328">
        <v>275</v>
      </c>
      <c r="I6" s="336"/>
      <c r="J6" s="328">
        <v>450</v>
      </c>
      <c r="K6" s="368">
        <v>332.5</v>
      </c>
      <c r="L6" s="379">
        <v>17.28</v>
      </c>
    </row>
    <row r="7" spans="2:13" ht="13.5" customHeight="1" x14ac:dyDescent="0.3">
      <c r="C7" s="335" t="s">
        <v>348</v>
      </c>
      <c r="D7" s="325">
        <v>100</v>
      </c>
      <c r="E7" s="325"/>
      <c r="F7" s="325">
        <v>0</v>
      </c>
      <c r="G7" s="325"/>
      <c r="H7" s="325">
        <v>0</v>
      </c>
      <c r="I7" s="325"/>
      <c r="J7" s="325">
        <v>100</v>
      </c>
      <c r="K7" s="492" t="s">
        <v>349</v>
      </c>
      <c r="L7" s="493"/>
    </row>
    <row r="8" spans="2:13" ht="14.5" x14ac:dyDescent="0.3">
      <c r="C8" s="375" t="s">
        <v>350</v>
      </c>
      <c r="D8" s="321">
        <v>100</v>
      </c>
      <c r="E8" s="321"/>
      <c r="F8" s="321">
        <v>0</v>
      </c>
      <c r="G8" s="321"/>
      <c r="H8" s="321">
        <v>0</v>
      </c>
      <c r="I8" s="321"/>
      <c r="J8" s="321">
        <v>100</v>
      </c>
      <c r="K8" s="384" t="s">
        <v>351</v>
      </c>
      <c r="L8" s="322">
        <v>0</v>
      </c>
    </row>
    <row r="9" spans="2:13" x14ac:dyDescent="0.3">
      <c r="C9" s="335" t="s">
        <v>352</v>
      </c>
      <c r="D9" s="325"/>
      <c r="E9" s="325"/>
      <c r="F9" s="325"/>
      <c r="G9" s="325"/>
      <c r="H9" s="325"/>
      <c r="I9" s="325"/>
      <c r="J9" s="325"/>
      <c r="K9" s="380"/>
      <c r="L9" s="326"/>
    </row>
    <row r="10" spans="2:13" ht="14.5" x14ac:dyDescent="0.3">
      <c r="C10" s="382" t="s">
        <v>353</v>
      </c>
      <c r="D10" s="325">
        <v>250</v>
      </c>
      <c r="E10" s="325"/>
      <c r="F10" s="325">
        <v>250</v>
      </c>
      <c r="G10" s="325"/>
      <c r="H10" s="325">
        <v>750</v>
      </c>
      <c r="I10" s="325"/>
      <c r="J10" s="325">
        <v>1250</v>
      </c>
      <c r="K10" s="492" t="s">
        <v>344</v>
      </c>
      <c r="L10" s="493"/>
    </row>
    <row r="11" spans="2:13" ht="14.5" x14ac:dyDescent="0.3">
      <c r="C11" s="383" t="s">
        <v>445</v>
      </c>
      <c r="D11" s="376">
        <v>0</v>
      </c>
      <c r="E11" s="376"/>
      <c r="F11" s="376">
        <v>250</v>
      </c>
      <c r="G11" s="376"/>
      <c r="H11" s="376">
        <v>500</v>
      </c>
      <c r="I11" s="376"/>
      <c r="J11" s="376">
        <v>750</v>
      </c>
      <c r="K11" s="494" t="s">
        <v>354</v>
      </c>
      <c r="L11" s="495"/>
    </row>
    <row r="12" spans="2:13" x14ac:dyDescent="0.3">
      <c r="C12" s="381"/>
      <c r="D12" s="325"/>
      <c r="E12" s="325"/>
      <c r="F12" s="325"/>
      <c r="G12" s="325"/>
      <c r="H12" s="325"/>
      <c r="I12" s="325"/>
      <c r="J12" s="325"/>
      <c r="K12" s="329"/>
      <c r="L12" s="325"/>
    </row>
    <row r="13" spans="2:13" x14ac:dyDescent="0.3">
      <c r="C13" s="318" t="s">
        <v>40</v>
      </c>
    </row>
    <row r="14" spans="2:13" ht="26.25" customHeight="1" x14ac:dyDescent="0.3">
      <c r="B14" s="74" t="s">
        <v>41</v>
      </c>
      <c r="C14" s="448" t="s">
        <v>355</v>
      </c>
      <c r="D14" s="448"/>
      <c r="E14" s="448"/>
      <c r="F14" s="448"/>
      <c r="G14" s="448"/>
      <c r="H14" s="448"/>
      <c r="I14" s="448"/>
      <c r="J14" s="448"/>
      <c r="K14" s="448"/>
      <c r="L14" s="448"/>
      <c r="M14" s="319"/>
    </row>
    <row r="15" spans="2:13" ht="33.75" customHeight="1" x14ac:dyDescent="0.3">
      <c r="B15" s="74" t="s">
        <v>43</v>
      </c>
      <c r="C15" s="448" t="s">
        <v>356</v>
      </c>
      <c r="D15" s="448"/>
      <c r="E15" s="448"/>
      <c r="F15" s="448"/>
      <c r="G15" s="448"/>
      <c r="H15" s="448"/>
      <c r="I15" s="448"/>
      <c r="J15" s="448"/>
      <c r="K15" s="448"/>
      <c r="L15" s="448"/>
      <c r="M15" s="319"/>
    </row>
    <row r="16" spans="2:13" ht="24.75" customHeight="1" x14ac:dyDescent="0.3">
      <c r="B16" s="74" t="s">
        <v>45</v>
      </c>
      <c r="C16" s="448" t="s">
        <v>341</v>
      </c>
      <c r="D16" s="448"/>
      <c r="E16" s="448"/>
      <c r="F16" s="448"/>
      <c r="G16" s="448"/>
      <c r="H16" s="448"/>
      <c r="I16" s="448"/>
      <c r="J16" s="448"/>
      <c r="K16" s="448"/>
      <c r="L16" s="448"/>
      <c r="M16" s="319"/>
    </row>
    <row r="17" spans="2:12" ht="33" customHeight="1" x14ac:dyDescent="0.3">
      <c r="B17" s="74" t="s">
        <v>75</v>
      </c>
      <c r="C17" s="448" t="s">
        <v>446</v>
      </c>
      <c r="D17" s="448"/>
      <c r="E17" s="448"/>
      <c r="F17" s="448"/>
      <c r="G17" s="448"/>
      <c r="H17" s="448"/>
      <c r="I17" s="448"/>
      <c r="J17" s="448"/>
      <c r="K17" s="448"/>
      <c r="L17" s="448"/>
    </row>
    <row r="18" spans="2:12" ht="24.65" customHeight="1" x14ac:dyDescent="0.3">
      <c r="B18" s="74" t="s">
        <v>248</v>
      </c>
      <c r="C18" s="448" t="s">
        <v>441</v>
      </c>
      <c r="D18" s="448"/>
      <c r="E18" s="448"/>
      <c r="F18" s="448"/>
      <c r="G18" s="448"/>
      <c r="H18" s="448"/>
      <c r="I18" s="448"/>
      <c r="J18" s="448"/>
      <c r="K18" s="448"/>
      <c r="L18" s="448"/>
    </row>
    <row r="19" spans="2:12" x14ac:dyDescent="0.3">
      <c r="D19" s="319"/>
      <c r="E19" s="319"/>
      <c r="F19" s="319"/>
      <c r="G19" s="319"/>
      <c r="H19" s="319"/>
      <c r="I19" s="319"/>
      <c r="J19" s="319"/>
      <c r="K19" s="319"/>
      <c r="L19" s="319"/>
    </row>
  </sheetData>
  <sheetProtection sheet="1" objects="1" scenarios="1" formatColumns="0" formatRows="0" autoFilter="0"/>
  <mergeCells count="8">
    <mergeCell ref="C18:L18"/>
    <mergeCell ref="C17:L17"/>
    <mergeCell ref="K7:L7"/>
    <mergeCell ref="C16:L16"/>
    <mergeCell ref="C14:L14"/>
    <mergeCell ref="C15:L15"/>
    <mergeCell ref="K11:L11"/>
    <mergeCell ref="K10:L10"/>
  </mergeCells>
  <pageMargins left="0.25" right="0.25" top="0.75" bottom="0.75" header="0.3" footer="0.3"/>
  <pageSetup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dimension ref="C1:H22"/>
  <sheetViews>
    <sheetView zoomScaleNormal="100" workbookViewId="0">
      <selection activeCell="E28" sqref="E28"/>
    </sheetView>
  </sheetViews>
  <sheetFormatPr defaultColWidth="49.7265625" defaultRowHeight="13" x14ac:dyDescent="0.3"/>
  <cols>
    <col min="1" max="1" width="4.26953125" style="1" customWidth="1"/>
    <col min="2" max="2" width="3" style="1" customWidth="1"/>
    <col min="3" max="3" width="20.1796875" style="10" customWidth="1"/>
    <col min="4" max="4" width="18.1796875" style="10" customWidth="1"/>
    <col min="5" max="5" width="106.54296875" style="1" customWidth="1"/>
    <col min="6" max="6" width="3.54296875" style="1" customWidth="1"/>
    <col min="7" max="16384" width="49.7265625" style="1"/>
  </cols>
  <sheetData>
    <row r="1" spans="3:8" x14ac:dyDescent="0.3">
      <c r="C1" s="24" t="s">
        <v>0</v>
      </c>
      <c r="D1" s="24"/>
    </row>
    <row r="2" spans="3:8" x14ac:dyDescent="0.3">
      <c r="C2" s="24" t="s">
        <v>357</v>
      </c>
      <c r="D2" s="24"/>
    </row>
    <row r="3" spans="3:8" x14ac:dyDescent="0.3">
      <c r="C3" s="24" t="s">
        <v>358</v>
      </c>
      <c r="D3" s="24"/>
    </row>
    <row r="4" spans="3:8" x14ac:dyDescent="0.3">
      <c r="C4" s="24"/>
      <c r="D4" s="24"/>
    </row>
    <row r="5" spans="3:8" ht="41.25" customHeight="1" x14ac:dyDescent="0.3">
      <c r="C5" s="496" t="s">
        <v>359</v>
      </c>
      <c r="D5" s="496"/>
      <c r="E5" s="496"/>
    </row>
    <row r="6" spans="3:8" x14ac:dyDescent="0.3">
      <c r="C6" s="185"/>
      <c r="D6" s="185"/>
      <c r="E6" s="185"/>
    </row>
    <row r="7" spans="3:8" ht="34.5" customHeight="1" x14ac:dyDescent="0.3">
      <c r="C7" s="345" t="s">
        <v>360</v>
      </c>
      <c r="D7" s="346" t="s">
        <v>361</v>
      </c>
      <c r="E7" s="372" t="s">
        <v>362</v>
      </c>
      <c r="F7" s="31"/>
      <c r="G7" s="316"/>
      <c r="H7" s="316"/>
    </row>
    <row r="8" spans="3:8" ht="32.25" customHeight="1" x14ac:dyDescent="0.3">
      <c r="C8" s="347" t="s">
        <v>13</v>
      </c>
      <c r="D8" s="348" t="s">
        <v>449</v>
      </c>
      <c r="E8" s="373" t="s">
        <v>363</v>
      </c>
      <c r="F8" s="31"/>
      <c r="G8" s="316"/>
      <c r="H8" s="316"/>
    </row>
    <row r="9" spans="3:8" ht="20.25" customHeight="1" x14ac:dyDescent="0.3">
      <c r="C9" s="345" t="s">
        <v>14</v>
      </c>
      <c r="D9" s="346" t="s">
        <v>450</v>
      </c>
      <c r="E9" s="372" t="s">
        <v>364</v>
      </c>
      <c r="F9" s="31"/>
      <c r="G9" s="316"/>
      <c r="H9" s="316"/>
    </row>
    <row r="10" spans="3:8" ht="18.75" customHeight="1" x14ac:dyDescent="0.3">
      <c r="C10" s="349" t="s">
        <v>15</v>
      </c>
      <c r="D10" s="350" t="s">
        <v>451</v>
      </c>
      <c r="E10" s="369" t="s">
        <v>365</v>
      </c>
      <c r="F10" s="31"/>
      <c r="G10" s="316"/>
      <c r="H10" s="316"/>
    </row>
    <row r="11" spans="3:8" ht="19.5" customHeight="1" x14ac:dyDescent="0.3">
      <c r="C11" s="345" t="s">
        <v>16</v>
      </c>
      <c r="D11" s="346" t="s">
        <v>452</v>
      </c>
      <c r="E11" s="374" t="s">
        <v>435</v>
      </c>
      <c r="F11" s="31"/>
      <c r="G11" s="316"/>
      <c r="H11" s="316"/>
    </row>
    <row r="12" spans="3:8" ht="19.5" customHeight="1" x14ac:dyDescent="0.3">
      <c r="C12" s="349" t="s">
        <v>17</v>
      </c>
      <c r="D12" s="350" t="s">
        <v>453</v>
      </c>
      <c r="E12" s="369" t="s">
        <v>366</v>
      </c>
      <c r="F12" s="31"/>
      <c r="G12" s="316"/>
      <c r="H12" s="316"/>
    </row>
    <row r="13" spans="3:8" ht="30.75" customHeight="1" x14ac:dyDescent="0.3">
      <c r="C13" s="345" t="s">
        <v>18</v>
      </c>
      <c r="D13" s="346" t="s">
        <v>454</v>
      </c>
      <c r="E13" s="372" t="s">
        <v>436</v>
      </c>
      <c r="F13" s="31"/>
      <c r="G13" s="316"/>
      <c r="H13" s="316"/>
    </row>
    <row r="14" spans="3:8" ht="36.75" customHeight="1" x14ac:dyDescent="0.3">
      <c r="C14" s="349" t="s">
        <v>19</v>
      </c>
      <c r="D14" s="350" t="s">
        <v>455</v>
      </c>
      <c r="E14" s="369" t="s">
        <v>367</v>
      </c>
      <c r="F14" s="31"/>
      <c r="G14" s="316"/>
      <c r="H14" s="316"/>
    </row>
    <row r="15" spans="3:8" ht="34.5" customHeight="1" x14ac:dyDescent="0.3">
      <c r="C15" s="345" t="s">
        <v>20</v>
      </c>
      <c r="D15" s="346" t="s">
        <v>456</v>
      </c>
      <c r="E15" s="372" t="s">
        <v>368</v>
      </c>
      <c r="F15" s="31"/>
      <c r="G15" s="316"/>
      <c r="H15" s="316"/>
    </row>
    <row r="16" spans="3:8" ht="32.25" customHeight="1" x14ac:dyDescent="0.3">
      <c r="C16" s="349" t="s">
        <v>21</v>
      </c>
      <c r="D16" s="350" t="s">
        <v>457</v>
      </c>
      <c r="E16" s="369" t="s">
        <v>369</v>
      </c>
      <c r="F16" s="31"/>
      <c r="G16" s="316"/>
      <c r="H16" s="316"/>
    </row>
    <row r="17" spans="3:8" ht="19.5" customHeight="1" x14ac:dyDescent="0.3">
      <c r="C17" s="345" t="s">
        <v>22</v>
      </c>
      <c r="D17" s="346" t="s">
        <v>458</v>
      </c>
      <c r="E17" s="372" t="s">
        <v>370</v>
      </c>
      <c r="F17" s="31"/>
      <c r="G17" s="316"/>
      <c r="H17" s="316"/>
    </row>
    <row r="18" spans="3:8" ht="18.75" customHeight="1" x14ac:dyDescent="0.3">
      <c r="C18" s="349" t="s">
        <v>23</v>
      </c>
      <c r="D18" s="350" t="s">
        <v>459</v>
      </c>
      <c r="E18" s="369" t="s">
        <v>371</v>
      </c>
      <c r="F18" s="31"/>
      <c r="G18" s="316"/>
      <c r="H18" s="316"/>
    </row>
    <row r="19" spans="3:8" ht="18.75" customHeight="1" x14ac:dyDescent="0.3">
      <c r="C19" s="345" t="s">
        <v>180</v>
      </c>
      <c r="D19" s="346" t="s">
        <v>460</v>
      </c>
      <c r="E19" s="372" t="s">
        <v>442</v>
      </c>
      <c r="F19" s="31"/>
      <c r="G19" s="316"/>
      <c r="H19" s="316"/>
    </row>
    <row r="20" spans="3:8" ht="18.75" customHeight="1" x14ac:dyDescent="0.3">
      <c r="C20" s="349" t="s">
        <v>372</v>
      </c>
      <c r="D20" s="424" t="s">
        <v>461</v>
      </c>
      <c r="E20" s="369" t="s">
        <v>443</v>
      </c>
      <c r="F20" s="31"/>
      <c r="G20" s="316"/>
      <c r="H20" s="316"/>
    </row>
    <row r="21" spans="3:8" ht="26" x14ac:dyDescent="0.3">
      <c r="C21" s="345" t="s">
        <v>35</v>
      </c>
      <c r="D21" s="346" t="s">
        <v>462</v>
      </c>
      <c r="E21" s="372" t="s">
        <v>444</v>
      </c>
      <c r="F21" s="31"/>
      <c r="G21" s="316"/>
      <c r="H21" s="316"/>
    </row>
    <row r="22" spans="3:8" x14ac:dyDescent="0.3">
      <c r="C22" s="281" t="s">
        <v>373</v>
      </c>
      <c r="D22" s="31"/>
      <c r="E22" s="31"/>
    </row>
  </sheetData>
  <sheetProtection sheet="1" objects="1" scenarios="1" formatRows="0" insertColumns="0" autoFilter="0"/>
  <mergeCells count="1">
    <mergeCell ref="C5:E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F4656-CFC9-4234-8961-E6CA6BE51E83}">
  <ds:schemaRefs>
    <ds:schemaRef ds:uri="http://schemas.microsoft.com/office/2006/documentManagement/types"/>
    <ds:schemaRef ds:uri="http://purl.org/dc/elements/1.1/"/>
    <ds:schemaRef ds:uri="http://purl.org/dc/dcmitype/"/>
    <ds:schemaRef ds:uri="c6d19600-0bd5-4f2d-a42c-443dd4fd59ce"/>
    <ds:schemaRef ds:uri="fa8821de-8f94-4044-9216-003f285b187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CE416218-1A2D-486B-B743-E0C8CDF54D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1. Portfolio Receipts</vt:lpstr>
      <vt:lpstr>2. Non-GAAP Measures</vt:lpstr>
      <vt:lpstr>3a. Capital Deployment</vt:lpstr>
      <vt:lpstr>3b. Announced Transactions</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'3a. Capital Deployment'!Print_Area</vt:lpstr>
      <vt:lpstr>'3b. Announced Transactions'!Print_Area</vt:lpstr>
      <vt:lpstr>'4a. Portfolio Royalty Terms'!Print_Area</vt:lpstr>
      <vt:lpstr>'4b. Portfolio Receipts w. RP %'!Print_Area</vt:lpstr>
      <vt:lpstr>'5. VA Consensus Estimates'!Print_Area</vt:lpstr>
      <vt:lpstr>'6. Funding Arrangements'!Print_Area</vt:lpstr>
      <vt:lpstr>'7. Portfolio Receipts Drivers'!Print_Area</vt:lpstr>
      <vt:lpstr>'1. Portfolio Receipts'!Print_Titles</vt:lpstr>
      <vt:lpstr>'2. Non-GAAP Measures'!Print_Titles</vt:lpstr>
      <vt:lpstr>'3a.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Mia Lian</cp:lastModifiedBy>
  <cp:revision/>
  <dcterms:created xsi:type="dcterms:W3CDTF">2023-12-08T14:10:22Z</dcterms:created>
  <dcterms:modified xsi:type="dcterms:W3CDTF">2025-08-05T20:06:24Z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